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showInkAnnotation="0" updateLinks="never" codeName="ThisWorkbook" defaultThemeVersion="124226"/>
  <mc:AlternateContent xmlns:mc="http://schemas.openxmlformats.org/markup-compatibility/2006">
    <mc:Choice Requires="x15">
      <x15ac:absPath xmlns:x15ac="http://schemas.microsoft.com/office/spreadsheetml/2010/11/ac" url="C:\Users\dlorbach\Downloads\REWE-Alle\REWE-Alle\REWE-Wurst\"/>
    </mc:Choice>
  </mc:AlternateContent>
  <xr:revisionPtr revIDLastSave="0" documentId="8_{F82A608E-493B-472A-A9D7-CB97A8F3A9DB}" xr6:coauthVersionLast="45" xr6:coauthVersionMax="45" xr10:uidLastSave="{00000000-0000-0000-0000-000000000000}"/>
  <workbookProtection workbookPassword="914A" lockStructure="1"/>
  <bookViews>
    <workbookView xWindow="-120" yWindow="-120" windowWidth="29040" windowHeight="15840" tabRatio="760" xr2:uid="{00000000-000D-0000-FFFF-FFFF00000000}"/>
  </bookViews>
  <sheets>
    <sheet name="Artikeldatenblatt" sheetId="3" r:id="rId1"/>
    <sheet name="Dropdown Auswahl" sheetId="2" state="hidden" r:id="rId2"/>
    <sheet name="DD_LMIV" sheetId="13" state="hidden" r:id="rId3"/>
    <sheet name="Zusatzinformationen Eigenmarken" sheetId="8" r:id="rId4"/>
    <sheet name="DD FD" sheetId="12" state="hidden" r:id="rId5"/>
    <sheet name="Zusatzinformationen Lekkerland" sheetId="11" state="hidden" r:id="rId6"/>
    <sheet name="Historie" sheetId="7" state="hidden" r:id="rId7"/>
    <sheet name="Suche externe Label und Siegel" sheetId="10" r:id="rId8"/>
    <sheet name="Kalkulation (optional)" sheetId="9" r:id="rId9"/>
  </sheets>
  <externalReferences>
    <externalReference r:id="rId10"/>
  </externalReferences>
  <definedNames>
    <definedName name="_xlnm._FilterDatabase" localSheetId="2" hidden="1">DD_LMIV!$A$1:$V$104</definedName>
    <definedName name="_xlnm._FilterDatabase" localSheetId="1" hidden="1">'Dropdown Auswahl'!$A$1:$AW$391</definedName>
    <definedName name="Allergene_Grad">DD_LMIV!$H$2:$H$4</definedName>
    <definedName name="Allergene_JN">DD_LMIV!$G$2:$G$4</definedName>
    <definedName name="Allergene_Namen_Gluten">DD_LMIV!$I$2:$I$7</definedName>
    <definedName name="Allergene_Namen_Schalen">DD_LMIV!$J$2:$J$13</definedName>
    <definedName name="Artikelart_LMIV">DD_LMIV!$A$2:$A$17</definedName>
    <definedName name="Bestandteile">'[1]DD FD'!$C$3:$C$7</definedName>
    <definedName name="Bio_Herkunft">DD_LMIV!$C$2:$C$5</definedName>
    <definedName name="Convenience_Grad">DD_LMIV!$N$2:$N$8</definedName>
    <definedName name="DD_FD_JN">'[1]DD FD'!$A$3:$A$5</definedName>
    <definedName name="Eier_Gewichtsklasse">DD_LMIV!$P$2:$P$6</definedName>
    <definedName name="Eier_Güteklasse">DD_LMIV!$O$2:$O$4</definedName>
    <definedName name="Eier_Haltungsform">DD_LMIV!$Q$2:$Q$7</definedName>
    <definedName name="Einheit_Nährwerte">DD_LMIV!$E$2:$E$4</definedName>
    <definedName name="FD_BS">'DD FD'!$V$3:$V$21</definedName>
    <definedName name="FD_E_Art">'DD FD'!$C$3:$C$7</definedName>
    <definedName name="FD_Fraktion">'DD FD'!$D$3:$D$11</definedName>
    <definedName name="FD_Geschäftsvorfall">'DD FD'!$W$3:$W$6</definedName>
    <definedName name="FD_HK_Art">'DD FD'!$A$3:$A$38</definedName>
    <definedName name="FD_Lizenz">'DD FD'!$X$3:$X$6</definedName>
    <definedName name="FD_SM_AL">'DD FD'!$Q$3:$Q$5</definedName>
    <definedName name="FD_SM_GKV">'DD FD'!$T$3:$T$4</definedName>
    <definedName name="FD_SM_GL">'DD FD'!$R$3:$R$5</definedName>
    <definedName name="FD_SM_KS">'DD FD'!$O$3:$O$17</definedName>
    <definedName name="FD_SM_NM">'DD FD'!$S$3:$S$14</definedName>
    <definedName name="FD_SM_PPK">'DD FD'!$N$3:$N$5</definedName>
    <definedName name="FD_SM_SV">'DD FD'!$U$3:$U$4</definedName>
    <definedName name="FD_SM_WB">'DD FD'!$P$3:$P$6</definedName>
    <definedName name="FD_V_Art">'DD FD'!$B$3:$B$27</definedName>
    <definedName name="FD_VM_AL">'DD FD'!$I$3:$I$5</definedName>
    <definedName name="FD_VM_GKV">'DD FD'!$L$3:$L$9</definedName>
    <definedName name="FD_VM_GL">'DD FD'!$J$3:$J$5</definedName>
    <definedName name="FD_VM_KS">'DD FD'!$G$3:$G$27</definedName>
    <definedName name="FD_VM_NM">'DD FD'!$K$3:$K$14</definedName>
    <definedName name="FD_VM_PPK">'DD FD'!$F$3:$F$8</definedName>
    <definedName name="FD_VM_SV">'DD FD'!$M$3:$M$22</definedName>
    <definedName name="FD_VM_WB">'DD FD'!$H$3:$H$6</definedName>
    <definedName name="Fisch_Fangmethode">DD_LMIV!$W$2:$W$10</definedName>
    <definedName name="Fisch_Fangzone">DD_LMIV!$U$2:$U$27</definedName>
    <definedName name="Fisch_Lagerzustand">DD_LMIV!$T$2:$T$4</definedName>
    <definedName name="Fisch_Prozessart">DD_LMIV!$Y$2:$Y$5</definedName>
    <definedName name="Fisch_Subfangmethode">DD_LMIV!$X$2:$X$65</definedName>
    <definedName name="Fisch_Subfangzone">DD_LMIV!$V$2:$V$105</definedName>
    <definedName name="Fleisch_Fleischsorte">DD_LMIV!$S$2:$S$6</definedName>
    <definedName name="Milch_Fett">DD_LMIV!$R$2:$R$5</definedName>
    <definedName name="Nährwerte_optional">DD_LMIV!$F$2:$F$93</definedName>
    <definedName name="Nutri_Score">DD_LMIV!$B$2:$B$9</definedName>
    <definedName name="_xlnm.Print_Area" localSheetId="0">Artikeldatenblatt!$A$1:$F$237</definedName>
    <definedName name="_xlnm.Print_Area" localSheetId="3">'Zusatzinformationen Eigenmarken'!$A$1:$E$24</definedName>
    <definedName name="Verpackt_JN">'[1]DD FD'!$A$3:$A$6</definedName>
    <definedName name="Wein_Farbe">DD_LMIV!$Z$2:$Z$6</definedName>
    <definedName name="Wein_Geschmackstyp">DD_LMIV!$AA$2:$AA$12</definedName>
    <definedName name="Zubereitungsgrad_Nährwerte">DD_LMIV!$D$2:$D$4</definedName>
    <definedName name="Zusatzstoffe_J">DD_LMIV!$L$2:$L$3</definedName>
    <definedName name="Zusatzstoffe_JN">DD_LMIV!$K$2:$K$4</definedName>
    <definedName name="Zusatzstoffe_Zusatzangaben">DD_LMIV!$M$2:$M$17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O4" i="8" l="1"/>
  <c r="DD4" i="8"/>
  <c r="CS4" i="8"/>
  <c r="CH4" i="8"/>
  <c r="BW4" i="8"/>
  <c r="BL4" i="8"/>
  <c r="DN4" i="8"/>
  <c r="DC4" i="8"/>
  <c r="CR4" i="8"/>
  <c r="CG4" i="8"/>
  <c r="BV4" i="8"/>
  <c r="BK4" i="8"/>
  <c r="BA4" i="8"/>
  <c r="AQ4" i="8"/>
  <c r="AG4" i="8"/>
  <c r="C207" i="3" l="1"/>
  <c r="C215" i="3"/>
  <c r="D102" i="3" l="1"/>
  <c r="F115" i="3" l="1"/>
  <c r="F57" i="3" l="1"/>
  <c r="F56" i="3"/>
  <c r="F55" i="3"/>
  <c r="F54" i="3"/>
  <c r="C55" i="3"/>
  <c r="C56" i="3"/>
  <c r="C57" i="3"/>
  <c r="C54" i="3"/>
  <c r="F53" i="3"/>
  <c r="C53" i="3"/>
  <c r="C52" i="3"/>
  <c r="D207" i="3"/>
  <c r="D205" i="3"/>
  <c r="D206" i="3"/>
  <c r="D204" i="3"/>
  <c r="D203" i="3"/>
  <c r="D202" i="3"/>
  <c r="D36" i="8" l="1"/>
  <c r="R43" i="8"/>
  <c r="R42" i="8"/>
  <c r="R41" i="8"/>
  <c r="R40" i="8"/>
  <c r="P43" i="8"/>
  <c r="P42" i="8"/>
  <c r="P41" i="8"/>
  <c r="P40" i="8"/>
  <c r="R55" i="8"/>
  <c r="R54" i="8"/>
  <c r="R53" i="8"/>
  <c r="R52" i="8"/>
  <c r="P55" i="8"/>
  <c r="P54" i="8"/>
  <c r="P53" i="8"/>
  <c r="P52" i="8"/>
  <c r="R67" i="8"/>
  <c r="R66" i="8"/>
  <c r="R65" i="8"/>
  <c r="R64" i="8"/>
  <c r="P67" i="8"/>
  <c r="P66" i="8"/>
  <c r="P65" i="8"/>
  <c r="P64" i="8"/>
  <c r="L67" i="8"/>
  <c r="H67" i="8"/>
  <c r="D67" i="8"/>
  <c r="L54" i="8"/>
  <c r="H54" i="8"/>
  <c r="D54" i="8"/>
  <c r="L41" i="8"/>
  <c r="H41" i="8"/>
  <c r="D41" i="8"/>
  <c r="F82" i="8" l="1"/>
  <c r="F80" i="8"/>
  <c r="B79" i="8"/>
  <c r="F79" i="8"/>
  <c r="B80" i="8"/>
  <c r="B81" i="8"/>
  <c r="F81" i="8"/>
  <c r="B82" i="8"/>
  <c r="F214" i="3"/>
  <c r="F215" i="3"/>
  <c r="C214" i="3"/>
  <c r="O4" i="8" l="1"/>
  <c r="Q4" i="8"/>
  <c r="DJ4" i="8" l="1"/>
  <c r="DU4" i="8"/>
  <c r="CY4" i="8"/>
  <c r="DI4" i="8"/>
  <c r="DT4" i="8"/>
  <c r="CX4" i="8"/>
  <c r="DH4" i="8"/>
  <c r="DS4" i="8"/>
  <c r="CW4" i="8"/>
  <c r="DG4" i="8"/>
  <c r="DR4" i="8"/>
  <c r="CV4" i="8"/>
  <c r="DF4" i="8"/>
  <c r="DQ4" i="8"/>
  <c r="CU4" i="8"/>
  <c r="DE4" i="8"/>
  <c r="DP4" i="8"/>
  <c r="CT4" i="8"/>
  <c r="DB4" i="8"/>
  <c r="DM4" i="8"/>
  <c r="CQ4" i="8"/>
  <c r="DA4" i="8"/>
  <c r="DL4" i="8"/>
  <c r="CP4" i="8"/>
  <c r="CZ4" i="8"/>
  <c r="DK4" i="8"/>
  <c r="CO4" i="8"/>
  <c r="J76" i="8"/>
  <c r="F76" i="8"/>
  <c r="B76" i="8"/>
  <c r="J63" i="8"/>
  <c r="F63" i="8"/>
  <c r="B63" i="8"/>
  <c r="CC4" i="8"/>
  <c r="CN4" i="8"/>
  <c r="BR4" i="8"/>
  <c r="CB4" i="8"/>
  <c r="CM4" i="8"/>
  <c r="BQ4" i="8"/>
  <c r="BP4" i="8"/>
  <c r="CL4" i="8"/>
  <c r="CA4" i="8"/>
  <c r="BZ4" i="8"/>
  <c r="CK4" i="8"/>
  <c r="BO4" i="8"/>
  <c r="BN4" i="8"/>
  <c r="CJ4" i="8"/>
  <c r="BY4" i="8"/>
  <c r="BX4" i="8"/>
  <c r="CI4" i="8"/>
  <c r="BM4" i="8"/>
  <c r="BU4" i="8"/>
  <c r="CF4" i="8"/>
  <c r="BJ4" i="8"/>
  <c r="BT4" i="8"/>
  <c r="CE4" i="8"/>
  <c r="BI4" i="8"/>
  <c r="BS4" i="8"/>
  <c r="CD4" i="8"/>
  <c r="BH4" i="8"/>
  <c r="J50" i="8"/>
  <c r="F50" i="8"/>
  <c r="B50" i="8"/>
  <c r="AW4" i="8"/>
  <c r="BG4" i="8"/>
  <c r="AV4" i="8"/>
  <c r="BF4" i="8"/>
  <c r="AT4" i="8"/>
  <c r="BD4" i="8"/>
  <c r="T4" i="8"/>
  <c r="S4" i="8"/>
  <c r="AS4" i="8"/>
  <c r="BC4" i="8"/>
  <c r="AU4" i="8"/>
  <c r="BE4" i="8"/>
  <c r="BB4" i="8"/>
  <c r="AR4" i="8"/>
  <c r="AZ4" i="8"/>
  <c r="AP4" i="8"/>
  <c r="AY4" i="8"/>
  <c r="AO4" i="8"/>
  <c r="AX4" i="8"/>
  <c r="AN4" i="8"/>
  <c r="AD4" i="8"/>
  <c r="AM4" i="8"/>
  <c r="AL4" i="8"/>
  <c r="AK4" i="8"/>
  <c r="AJ4" i="8"/>
  <c r="AI4" i="8" l="1"/>
  <c r="AH4" i="8"/>
  <c r="AF4" i="8"/>
  <c r="AE4" i="8"/>
  <c r="AC4" i="8"/>
  <c r="AB4" i="8"/>
  <c r="AA4" i="8"/>
  <c r="Z4" i="8"/>
  <c r="Y4" i="8"/>
  <c r="X4" i="8"/>
  <c r="W4" i="8"/>
  <c r="V4" i="8"/>
  <c r="L43" i="8" l="1"/>
  <c r="H43" i="8"/>
  <c r="L69" i="8" l="1"/>
  <c r="H69" i="8"/>
  <c r="D69" i="8"/>
  <c r="L56" i="8"/>
  <c r="H56" i="8"/>
  <c r="D56" i="8"/>
  <c r="D43" i="8"/>
  <c r="J81" i="8" l="1"/>
  <c r="J80" i="8"/>
  <c r="J79" i="8"/>
  <c r="J82" i="8" l="1"/>
  <c r="C77" i="3" l="1"/>
  <c r="C45" i="3"/>
  <c r="C39" i="3"/>
  <c r="C32" i="3" l="1"/>
  <c r="G78" i="3" l="1"/>
  <c r="H78" i="3" l="1"/>
  <c r="G69" i="3"/>
  <c r="H69" i="3" s="1"/>
  <c r="G66" i="3"/>
  <c r="H66" i="3" s="1"/>
  <c r="F52" i="3" l="1"/>
  <c r="F51" i="3" l="1"/>
  <c r="F85" i="3" l="1"/>
  <c r="F50" i="3" l="1"/>
  <c r="C19" i="3" l="1"/>
  <c r="F47" i="3" l="1"/>
  <c r="C78" i="3"/>
  <c r="C35" i="3" l="1"/>
  <c r="F41" i="3"/>
  <c r="F74" i="3" l="1"/>
  <c r="F73" i="3"/>
  <c r="AR2" i="2" l="1"/>
  <c r="F44" i="3" l="1"/>
  <c r="G72" i="3" s="1"/>
  <c r="F76" i="3"/>
  <c r="G83" i="3" s="1"/>
  <c r="H83" i="3" s="1"/>
  <c r="G75" i="3" l="1"/>
  <c r="H75" i="3" s="1"/>
  <c r="G80" i="3"/>
  <c r="E78" i="3" s="1"/>
  <c r="H72" i="3"/>
  <c r="E79" i="3"/>
  <c r="F34" i="3"/>
  <c r="H80" i="3" l="1"/>
  <c r="F83" i="3"/>
  <c r="F82" i="3"/>
  <c r="F71" i="3"/>
  <c r="F70" i="3"/>
  <c r="F68" i="3"/>
  <c r="F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F21" authorId="0" shapeId="0" xr:uid="{77F882B1-B53E-49C4-B9E0-4C750BD8300E}">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<sst xmlns="http://schemas.openxmlformats.org/spreadsheetml/2006/main" count="5038" uniqueCount="3742">
  <si>
    <t>Ja</t>
  </si>
  <si>
    <t>Nein</t>
  </si>
  <si>
    <t>Konditionsschlüssel (KS):</t>
  </si>
  <si>
    <t>Mehrwertsteuersatz:</t>
  </si>
  <si>
    <t>Ursprungsland:</t>
  </si>
  <si>
    <t>Einzelartikel:</t>
  </si>
  <si>
    <t>Höhe:</t>
  </si>
  <si>
    <t>Bruttogewicht:</t>
  </si>
  <si>
    <t>UN-Nummer:</t>
  </si>
  <si>
    <t>Bitte beachten Sie die folgenden GS1 Vorgaben für die Angaben der Maße:</t>
  </si>
  <si>
    <t>Klassifizierungscode:</t>
  </si>
  <si>
    <t>Benennung/Beschreibung:</t>
  </si>
  <si>
    <t>Beförderungskategorie:</t>
  </si>
  <si>
    <t>Gefährliche Inhaltsstoffe:</t>
  </si>
  <si>
    <t>Flammpunkt:</t>
  </si>
  <si>
    <t>Siedepunkt/-bereich:</t>
  </si>
  <si>
    <t xml:space="preserve">Aggregatzustand: </t>
  </si>
  <si>
    <t>1 leicht gefährdend</t>
  </si>
  <si>
    <t>2 gefährdend</t>
  </si>
  <si>
    <t>3 sehr gefährdend</t>
  </si>
  <si>
    <t>Breite</t>
  </si>
  <si>
    <t>Handling</t>
  </si>
  <si>
    <t>Kreditor-Nr.:</t>
  </si>
  <si>
    <t>NAN (REWE interne Artikelnr.):</t>
  </si>
  <si>
    <t>WaWi-Lief.-Nr. (REWE interne Lieferantennr.):</t>
  </si>
  <si>
    <t>Lieferantenteilsortiment (LTS):</t>
  </si>
  <si>
    <t>Einheitentyp:</t>
  </si>
  <si>
    <t>Bestelleinheit</t>
  </si>
  <si>
    <t>Liefereinheit</t>
  </si>
  <si>
    <t xml:space="preserve">Fakturiereinheit </t>
  </si>
  <si>
    <t>Ist der Artikel bepfandet?</t>
  </si>
  <si>
    <t>Interne-Label/Siegel:</t>
  </si>
  <si>
    <t>Lat. Bezeichnung:</t>
  </si>
  <si>
    <t>QZBW Qualitätszeichen Baden-Württemberg</t>
  </si>
  <si>
    <t>MBW   Markenqualität Baden-Württemberg</t>
  </si>
  <si>
    <t>NTL      Naturlang</t>
  </si>
  <si>
    <t>Regf    Regionalfenster</t>
  </si>
  <si>
    <t>GOTS  Global Organic Textile Standard</t>
  </si>
  <si>
    <t>CmiA  Cotton made in Africa</t>
  </si>
  <si>
    <t>ASC     Aquaculture Stewardship Council</t>
  </si>
  <si>
    <t>UTZ     UTZ Certified</t>
  </si>
  <si>
    <t>BL        Blauer Engel</t>
  </si>
  <si>
    <t>EUEL   EU Eco-Label</t>
  </si>
  <si>
    <t>RA       Rainforest Alliance</t>
  </si>
  <si>
    <t>FSCP   FSC Produkt</t>
  </si>
  <si>
    <t xml:space="preserve">FSCV   FSC Verpackung </t>
  </si>
  <si>
    <t>EBIO   EU Bio Logo</t>
  </si>
  <si>
    <t>FT        Fairtrade</t>
  </si>
  <si>
    <t>MSC    Marine Stewardship Council</t>
  </si>
  <si>
    <t>Handling:</t>
  </si>
  <si>
    <t>1 Explosive Gefahrstoffe</t>
  </si>
  <si>
    <t>10 Brennbare Flüssigkeiten</t>
  </si>
  <si>
    <t>11 Brennbare Feststoffe</t>
  </si>
  <si>
    <t>12 Nichtbrennbare Flüssigkeiten</t>
  </si>
  <si>
    <t>13 Nichtbrennbare Feststoffe</t>
  </si>
  <si>
    <t>2A Gase</t>
  </si>
  <si>
    <t>2B Aerosole</t>
  </si>
  <si>
    <t>3 Entzündbare Flüssigkeiten</t>
  </si>
  <si>
    <t>3A Entzündliche flüssige Stoffe</t>
  </si>
  <si>
    <t>3B Brennbare Flüssigkeiten</t>
  </si>
  <si>
    <t>4.1A Sonstige explosionsgefährliche Gefahrstoffe</t>
  </si>
  <si>
    <t>4.1B Entzündbare feste Gefahrstoffe</t>
  </si>
  <si>
    <t>42770 Pyrophore oder selbsterhitzungsfähige Gefahrstoffe</t>
  </si>
  <si>
    <t>42798 Gefahrstoffe, die in Berührung mit Wasser entzündbare Gase entwickeln</t>
  </si>
  <si>
    <t>5.1A Stark oxidierende Gefahrstoffe</t>
  </si>
  <si>
    <t>5.1B Oxidierende Gefahrstoffe</t>
  </si>
  <si>
    <t>5.1C Ammoniumnitrat und ammoniumnitrathaltige Zubereitungen</t>
  </si>
  <si>
    <t>42771 Organische Peroxide und selbstzersetzliche Gefahrstoffe</t>
  </si>
  <si>
    <t>6.1A Brennbare, akut toxische Kat. 1 und 2 / sehr giftige Gefahrstoffe</t>
  </si>
  <si>
    <t>6.1B Nicht brennbare, akut toxische Kat. 1 und 2 / sehr giftige Gefahrstoffe</t>
  </si>
  <si>
    <t>6.1C Brennbare, akut toxische Kat. 3 / giftige oder chronisch wirkende Gefahrstoffe</t>
  </si>
  <si>
    <t>6.1D Nichtbrennbare, akut toxische Kat. 3 / giftige oder chronisch wirkende Gefahrstoffe</t>
  </si>
  <si>
    <t>42772 Ansteckungsgefährliche Stoffe</t>
  </si>
  <si>
    <t>7 Radioaktive Stoffe</t>
  </si>
  <si>
    <t>8A Brennbare ätzende Gefahrstoffe</t>
  </si>
  <si>
    <t>8B Nicht brennbare ätzende Gefahrstoffe</t>
  </si>
  <si>
    <t>Sortimentsgruppe:</t>
  </si>
  <si>
    <t>Produktionsort:</t>
  </si>
  <si>
    <t>Fett in Trocken-Masse 
(% i.Tr./im Milchanteil):</t>
  </si>
  <si>
    <t>Hersteller:</t>
  </si>
  <si>
    <t>Lagergefahrenklasse:</t>
  </si>
  <si>
    <t>Wassergefährdungklasse:</t>
  </si>
  <si>
    <t xml:space="preserve">Warengruppe: </t>
  </si>
  <si>
    <t>Marke:</t>
  </si>
  <si>
    <t>Zusatztext:</t>
  </si>
  <si>
    <t>Bontext:</t>
  </si>
  <si>
    <t>Konditionseinheit:</t>
  </si>
  <si>
    <t>Verpackungsart (VPK):</t>
  </si>
  <si>
    <t>Fettgehalt absolut:</t>
  </si>
  <si>
    <t>Milchart (Kuh, Schaf, Ziege):</t>
  </si>
  <si>
    <r>
      <t xml:space="preserve">Weitere Informationen zu den GS1 Abmessungsregeln: 
</t>
    </r>
    <r>
      <rPr>
        <i/>
        <sz val="12"/>
        <color theme="1"/>
        <rFont val="Calibri"/>
        <family val="2"/>
      </rPr>
      <t>https://www.gs1-germany.de/common/downloads/gs1_tech/2038_gdsn-abmessungsregeln.pdf</t>
    </r>
  </si>
  <si>
    <t xml:space="preserve">Preis pro Stück </t>
  </si>
  <si>
    <t>Preis pro kg</t>
  </si>
  <si>
    <t>Ursprungsland</t>
  </si>
  <si>
    <t>GTIN-Typ:</t>
  </si>
  <si>
    <t>Rohmilch, thermisierte 
oder pasteurisierte Milch:</t>
  </si>
  <si>
    <t>E Explosionsgefährlich</t>
  </si>
  <si>
    <t>F Leichtentzündlich</t>
  </si>
  <si>
    <t>F+ Hochentzündlich</t>
  </si>
  <si>
    <t>N Umweltgefährlich</t>
  </si>
  <si>
    <t>O Brandfördernd</t>
  </si>
  <si>
    <t>T Giftig</t>
  </si>
  <si>
    <t>T+ Sehr giftig</t>
  </si>
  <si>
    <t>Xi Reizend</t>
  </si>
  <si>
    <t>Xn Gesundheitsschädlich</t>
  </si>
  <si>
    <t>UC 12 UPC-A (Universal Product Code)       </t>
  </si>
  <si>
    <t>VC 07 UPC-E (Universal Product Code)       </t>
  </si>
  <si>
    <t>Z1 21 indiv. Artnr (Preis-GTIN EUR)        </t>
  </si>
  <si>
    <t>Z2 22 indiv. Artnr (Preis-GTIN EUR)        </t>
  </si>
  <si>
    <t>Z3 23 SAN+Preis in EUR (SAN=Artnr der GS1) </t>
  </si>
  <si>
    <t>Z4 24 Abteilungs-GTIN (Preissumme verschl.)</t>
  </si>
  <si>
    <t>Z5 25 indiv. Artnr (Stück-GTIN)            </t>
  </si>
  <si>
    <t>Z6 26 SAN+Stück (SAN=Artnr der GS1)        </t>
  </si>
  <si>
    <t>Z7 27 indiv. Artnr (Preis-GTIN EUR)        </t>
  </si>
  <si>
    <t>Z8 28 indiv. Artnr (Gewichts-GTIN)         </t>
  </si>
  <si>
    <t>Z9 29 SAN+Gewicht (SAN=Artnr der GS1)      </t>
  </si>
  <si>
    <t>ZA Aktions NAN                             </t>
  </si>
  <si>
    <t>ZC 98 GTIN für Bons/Gutschriften           </t>
  </si>
  <si>
    <t>ZM GTIN-Typ für Migration                  </t>
  </si>
  <si>
    <t>ZR NAN   </t>
  </si>
  <si>
    <t>JN</t>
  </si>
  <si>
    <t>MwSteuer</t>
  </si>
  <si>
    <t>Einheitentyp</t>
  </si>
  <si>
    <t>Wassergef</t>
  </si>
  <si>
    <t>Lager</t>
  </si>
  <si>
    <t>01 Fest</t>
  </si>
  <si>
    <t>02 Flüssig</t>
  </si>
  <si>
    <t>03 Gasförmig</t>
  </si>
  <si>
    <t>04 Mischformen</t>
  </si>
  <si>
    <t>05 Kühlende oder dispergierende Gase</t>
  </si>
  <si>
    <t>06 Gekühlte Flüssigkeit</t>
  </si>
  <si>
    <t>AGZ</t>
  </si>
  <si>
    <t>Gefahren</t>
  </si>
  <si>
    <t xml:space="preserve">Preis </t>
  </si>
  <si>
    <t>Maß</t>
  </si>
  <si>
    <t xml:space="preserve">G  Gramm </t>
  </si>
  <si>
    <t>KG  Kilogramm</t>
  </si>
  <si>
    <t xml:space="preserve">CM  Zentimeter </t>
  </si>
  <si>
    <t xml:space="preserve">ST  Stück </t>
  </si>
  <si>
    <t xml:space="preserve">M2  Quadratmeter </t>
  </si>
  <si>
    <t>MM  Milimeter</t>
  </si>
  <si>
    <t>ML  Mililiter</t>
  </si>
  <si>
    <t>M  Meter</t>
  </si>
  <si>
    <t>L  Liter</t>
  </si>
  <si>
    <t>M3  Kubikmeter</t>
  </si>
  <si>
    <t>CD3  Kubikdezimeter</t>
  </si>
  <si>
    <t>Tiefe/Länge:</t>
  </si>
  <si>
    <t>Auftau-Hinweis notwendig?</t>
  </si>
  <si>
    <t>Vertriebsweg:</t>
  </si>
  <si>
    <t xml:space="preserve">G  </t>
  </si>
  <si>
    <t xml:space="preserve">KG  </t>
  </si>
  <si>
    <t xml:space="preserve">CD3  </t>
  </si>
  <si>
    <t xml:space="preserve">M3  </t>
  </si>
  <si>
    <t xml:space="preserve">L  </t>
  </si>
  <si>
    <t>M</t>
  </si>
  <si>
    <t>ML</t>
  </si>
  <si>
    <t>MM</t>
  </si>
  <si>
    <t>M2</t>
  </si>
  <si>
    <t>ST</t>
  </si>
  <si>
    <t>CM</t>
  </si>
  <si>
    <t>AS1</t>
  </si>
  <si>
    <t>BA</t>
  </si>
  <si>
    <t>BB</t>
  </si>
  <si>
    <t>BC</t>
  </si>
  <si>
    <t>BD</t>
  </si>
  <si>
    <t>BE</t>
  </si>
  <si>
    <t>BF</t>
  </si>
  <si>
    <t>BG</t>
  </si>
  <si>
    <t>BK</t>
  </si>
  <si>
    <t>BM</t>
  </si>
  <si>
    <t>BO</t>
  </si>
  <si>
    <t>BR</t>
  </si>
  <si>
    <t>BS</t>
  </si>
  <si>
    <t>BT</t>
  </si>
  <si>
    <t>BX</t>
  </si>
  <si>
    <t>CAR</t>
  </si>
  <si>
    <t>CI</t>
  </si>
  <si>
    <t>D99</t>
  </si>
  <si>
    <t>DIS</t>
  </si>
  <si>
    <t>DP</t>
  </si>
  <si>
    <t>DS</t>
  </si>
  <si>
    <t>DSP</t>
  </si>
  <si>
    <t>DY</t>
  </si>
  <si>
    <t>EI</t>
  </si>
  <si>
    <t>FA</t>
  </si>
  <si>
    <t>FE</t>
  </si>
  <si>
    <t>FKI</t>
  </si>
  <si>
    <t>FL</t>
  </si>
  <si>
    <t>FM</t>
  </si>
  <si>
    <t>FO</t>
  </si>
  <si>
    <t>FP</t>
  </si>
  <si>
    <t>GA</t>
  </si>
  <si>
    <t>GG</t>
  </si>
  <si>
    <t>GI</t>
  </si>
  <si>
    <t>GL</t>
  </si>
  <si>
    <t>HU</t>
  </si>
  <si>
    <t>JS</t>
  </si>
  <si>
    <t>KA</t>
  </si>
  <si>
    <t>KB</t>
  </si>
  <si>
    <t>KH</t>
  </si>
  <si>
    <t>KI</t>
  </si>
  <si>
    <t>KN</t>
  </si>
  <si>
    <t>KNL</t>
  </si>
  <si>
    <t>KO</t>
  </si>
  <si>
    <t>KOT</t>
  </si>
  <si>
    <t>KP</t>
  </si>
  <si>
    <t>KR</t>
  </si>
  <si>
    <t>LF</t>
  </si>
  <si>
    <t>LS</t>
  </si>
  <si>
    <t>MAP</t>
  </si>
  <si>
    <t>MK</t>
  </si>
  <si>
    <t>NB</t>
  </si>
  <si>
    <t>NF</t>
  </si>
  <si>
    <t>NZ</t>
  </si>
  <si>
    <t>OPE</t>
  </si>
  <si>
    <t>OV</t>
  </si>
  <si>
    <t>PA</t>
  </si>
  <si>
    <t>PC</t>
  </si>
  <si>
    <t>PIK</t>
  </si>
  <si>
    <t>PK</t>
  </si>
  <si>
    <t>PL</t>
  </si>
  <si>
    <t>POP</t>
  </si>
  <si>
    <t>PP</t>
  </si>
  <si>
    <t>RCK</t>
  </si>
  <si>
    <t>RG</t>
  </si>
  <si>
    <t>RI</t>
  </si>
  <si>
    <t>RL</t>
  </si>
  <si>
    <t>SB</t>
  </si>
  <si>
    <t>SC</t>
  </si>
  <si>
    <t>SD</t>
  </si>
  <si>
    <t>SE</t>
  </si>
  <si>
    <t>SG</t>
  </si>
  <si>
    <t>SK</t>
  </si>
  <si>
    <t>SL</t>
  </si>
  <si>
    <t>SO</t>
  </si>
  <si>
    <t>SP</t>
  </si>
  <si>
    <t>SX</t>
  </si>
  <si>
    <t>TB</t>
  </si>
  <si>
    <t>TEV</t>
  </si>
  <si>
    <t>TF</t>
  </si>
  <si>
    <t>TG</t>
  </si>
  <si>
    <t>TIK</t>
  </si>
  <si>
    <t>TK</t>
  </si>
  <si>
    <t>TL</t>
  </si>
  <si>
    <t>TO</t>
  </si>
  <si>
    <t>TP</t>
  </si>
  <si>
    <t>TR</t>
  </si>
  <si>
    <t>TT</t>
  </si>
  <si>
    <t>TTE</t>
  </si>
  <si>
    <t>UV</t>
  </si>
  <si>
    <t>VI</t>
  </si>
  <si>
    <t>VKA</t>
  </si>
  <si>
    <t>WA</t>
  </si>
  <si>
    <t>WF</t>
  </si>
  <si>
    <t>WL</t>
  </si>
  <si>
    <t>WRP</t>
  </si>
  <si>
    <t>X10</t>
  </si>
  <si>
    <t>YB</t>
  </si>
  <si>
    <t>KG</t>
  </si>
  <si>
    <t>CE</t>
  </si>
  <si>
    <t>CG</t>
  </si>
  <si>
    <t>CO</t>
  </si>
  <si>
    <t>DPE</t>
  </si>
  <si>
    <t>ECO</t>
  </si>
  <si>
    <t>FT</t>
  </si>
  <si>
    <t>IA</t>
  </si>
  <si>
    <t>IB</t>
  </si>
  <si>
    <t>IC</t>
  </si>
  <si>
    <t>ID</t>
  </si>
  <si>
    <t>KK1</t>
  </si>
  <si>
    <t>KK2</t>
  </si>
  <si>
    <t>KK3</t>
  </si>
  <si>
    <t>KK6</t>
  </si>
  <si>
    <t>KK7</t>
  </si>
  <si>
    <t>KK8</t>
  </si>
  <si>
    <t>KRT</t>
  </si>
  <si>
    <t>KST</t>
  </si>
  <si>
    <t>LG</t>
  </si>
  <si>
    <t>PE</t>
  </si>
  <si>
    <t>PX</t>
  </si>
  <si>
    <t>RB1</t>
  </si>
  <si>
    <t>RB2</t>
  </si>
  <si>
    <t>RJ</t>
  </si>
  <si>
    <t>TS</t>
  </si>
  <si>
    <t>VB1</t>
  </si>
  <si>
    <t>VB2</t>
  </si>
  <si>
    <t>VP</t>
  </si>
  <si>
    <t>Y1</t>
  </si>
  <si>
    <t>CP2</t>
  </si>
  <si>
    <t>EPL</t>
  </si>
  <si>
    <t>PAL</t>
  </si>
  <si>
    <t>PB</t>
  </si>
  <si>
    <t>Y3</t>
  </si>
  <si>
    <t>YY2</t>
  </si>
  <si>
    <t>MSC</t>
  </si>
  <si>
    <t>UTZ</t>
  </si>
  <si>
    <t>ASC</t>
  </si>
  <si>
    <t>NTL</t>
  </si>
  <si>
    <t>QZBW</t>
  </si>
  <si>
    <t>MBW</t>
  </si>
  <si>
    <t>TES</t>
  </si>
  <si>
    <t>Nettogewicht:</t>
  </si>
  <si>
    <t>GTIN</t>
  </si>
  <si>
    <t>Artikeltyp</t>
  </si>
  <si>
    <t>Stücklistentyp:</t>
  </si>
  <si>
    <t>Abweichender Mengentext:</t>
  </si>
  <si>
    <t>12 - Display</t>
  </si>
  <si>
    <t>Stücklistentyp</t>
  </si>
  <si>
    <t>D</t>
  </si>
  <si>
    <t xml:space="preserve">F </t>
  </si>
  <si>
    <t>L</t>
  </si>
  <si>
    <t>U</t>
  </si>
  <si>
    <t>A</t>
  </si>
  <si>
    <t>R</t>
  </si>
  <si>
    <t>Geschmacksrichtung:</t>
  </si>
  <si>
    <t>GTIN-Typ</t>
  </si>
  <si>
    <t>REWE-interne Daten (Auszufüllen durch REWE Group)</t>
  </si>
  <si>
    <t>Artikeldaten (Auszufüllen vom Lieferanten)</t>
  </si>
  <si>
    <t>Logistikdaten (Auszufüllen vom Lieferanten)</t>
  </si>
  <si>
    <t>Gefahrgut/-stoff (Sicherheitsdatenblatt beifügen) (Auszufüllen vom Lieferanten)</t>
  </si>
  <si>
    <t>SAP Artikelnummer (REWE intern)</t>
  </si>
  <si>
    <t>Gebinde vorhanden?:</t>
  </si>
  <si>
    <t>Ladungsträger vorhanden?:</t>
  </si>
  <si>
    <t>00 - Einzelartikel</t>
  </si>
  <si>
    <t>Bitte auswählen</t>
  </si>
  <si>
    <t>Freistehendes Display:</t>
  </si>
  <si>
    <t>ZI 99 Instore-Kurz-GTIN              </t>
  </si>
  <si>
    <t>ZD Dummy Instore-EAN (int. Vergabe mögl.)</t>
  </si>
  <si>
    <t>ZE REWE eigene GTIN 13stellig        </t>
  </si>
  <si>
    <t>HE 13-stellige Hersteller-GTIN</t>
  </si>
  <si>
    <t>HK 08 Hersteller-Kurz-GTIN</t>
  </si>
  <si>
    <t>I6 ITF-Code - 16stellig</t>
  </si>
  <si>
    <t>IC 14 ITF-Code</t>
  </si>
  <si>
    <t xml:space="preserve">Nettofüllmenge: </t>
  </si>
  <si>
    <t>PDO   Geschützte Ursprungsbezeichnung</t>
  </si>
  <si>
    <t>PGI   Geschützte geografische Angabe</t>
  </si>
  <si>
    <t>TSG   Geschützte Traditionelle Spezialität</t>
  </si>
  <si>
    <t>EBL   EU-Bio-Label</t>
  </si>
  <si>
    <t>V. 12.2017</t>
  </si>
  <si>
    <t>Kunststoffüberzug?</t>
  </si>
  <si>
    <t>Laktosefrei?</t>
  </si>
  <si>
    <t>Rinde zum Verzehr geeingnet?</t>
  </si>
  <si>
    <t>Von Natur aus laktosefrei?</t>
  </si>
  <si>
    <t>aromatisch</t>
  </si>
  <si>
    <t>kräftig</t>
  </si>
  <si>
    <t>mild</t>
  </si>
  <si>
    <t>pikant</t>
  </si>
  <si>
    <t>Reifezeit:</t>
  </si>
  <si>
    <t>Version</t>
  </si>
  <si>
    <t>Lebensmittel</t>
  </si>
  <si>
    <t>Nahrungsergänzungsmittel</t>
  </si>
  <si>
    <t>ABF</t>
  </si>
  <si>
    <t>ABG</t>
  </si>
  <si>
    <t>AGB</t>
  </si>
  <si>
    <t>AGS</t>
  </si>
  <si>
    <t>AIQ</t>
  </si>
  <si>
    <t>AIR</t>
  </si>
  <si>
    <t>AIS</t>
  </si>
  <si>
    <t>ALL</t>
  </si>
  <si>
    <t>AMA</t>
  </si>
  <si>
    <t>ANI</t>
  </si>
  <si>
    <t>APL</t>
  </si>
  <si>
    <t>ARG</t>
  </si>
  <si>
    <t>ARS</t>
  </si>
  <si>
    <t>ASM</t>
  </si>
  <si>
    <t>ATU</t>
  </si>
  <si>
    <t>AWO</t>
  </si>
  <si>
    <t>BAP</t>
  </si>
  <si>
    <t>BAU</t>
  </si>
  <si>
    <t>BAYB</t>
  </si>
  <si>
    <t>BDI</t>
  </si>
  <si>
    <t>BFI</t>
  </si>
  <si>
    <t>BGL</t>
  </si>
  <si>
    <t>BIA</t>
  </si>
  <si>
    <t>BIL</t>
  </si>
  <si>
    <t>BIM</t>
  </si>
  <si>
    <t>BIT</t>
  </si>
  <si>
    <t>BKA</t>
  </si>
  <si>
    <t>BLA</t>
  </si>
  <si>
    <t>BLE</t>
  </si>
  <si>
    <t>BRA</t>
  </si>
  <si>
    <t>BSU</t>
  </si>
  <si>
    <t>CEM</t>
  </si>
  <si>
    <t>CGS</t>
  </si>
  <si>
    <t>CMA</t>
  </si>
  <si>
    <t>COM</t>
  </si>
  <si>
    <t>COS</t>
  </si>
  <si>
    <t>DER</t>
  </si>
  <si>
    <t>DLG</t>
  </si>
  <si>
    <t>DML</t>
  </si>
  <si>
    <t>DPS</t>
  </si>
  <si>
    <t>EAK</t>
  </si>
  <si>
    <t>EAS</t>
  </si>
  <si>
    <t>EBL</t>
  </si>
  <si>
    <t>EBX</t>
  </si>
  <si>
    <t>ECG</t>
  </si>
  <si>
    <t>ECK</t>
  </si>
  <si>
    <t>ECL</t>
  </si>
  <si>
    <t>ECV</t>
  </si>
  <si>
    <t>EEE</t>
  </si>
  <si>
    <t>EEL</t>
  </si>
  <si>
    <t>ELO</t>
  </si>
  <si>
    <t>ELT</t>
  </si>
  <si>
    <t>EMH</t>
  </si>
  <si>
    <t>ENS</t>
  </si>
  <si>
    <t>EPT</t>
  </si>
  <si>
    <t>ERS</t>
  </si>
  <si>
    <t>ETM</t>
  </si>
  <si>
    <t>ETS</t>
  </si>
  <si>
    <t>EUE</t>
  </si>
  <si>
    <t>FLD</t>
  </si>
  <si>
    <t>FOS</t>
  </si>
  <si>
    <t>FRE</t>
  </si>
  <si>
    <t>FTC</t>
  </si>
  <si>
    <t>FTD</t>
  </si>
  <si>
    <t>FTS</t>
  </si>
  <si>
    <t>FTT</t>
  </si>
  <si>
    <t>FWK</t>
  </si>
  <si>
    <t>GAA</t>
  </si>
  <si>
    <t>GDT</t>
  </si>
  <si>
    <t>GFF</t>
  </si>
  <si>
    <t>GGP</t>
  </si>
  <si>
    <t>GIE</t>
  </si>
  <si>
    <t>GLF</t>
  </si>
  <si>
    <t>GOB</t>
  </si>
  <si>
    <t>GOT</t>
  </si>
  <si>
    <t>GQB</t>
  </si>
  <si>
    <t>GRA</t>
  </si>
  <si>
    <t>GSH</t>
  </si>
  <si>
    <t>GSI</t>
  </si>
  <si>
    <t>HAY</t>
  </si>
  <si>
    <t>HSL</t>
  </si>
  <si>
    <t>ICA</t>
  </si>
  <si>
    <t>ICE</t>
  </si>
  <si>
    <t>IGT</t>
  </si>
  <si>
    <t>IHT</t>
  </si>
  <si>
    <t>INL</t>
  </si>
  <si>
    <t>INT</t>
  </si>
  <si>
    <t>IRF</t>
  </si>
  <si>
    <t>ISA</t>
  </si>
  <si>
    <t>JOD</t>
  </si>
  <si>
    <t>KAT</t>
  </si>
  <si>
    <t>KOM</t>
  </si>
  <si>
    <t>KRA</t>
  </si>
  <si>
    <t>LAA</t>
  </si>
  <si>
    <t>LIE</t>
  </si>
  <si>
    <t>LQA</t>
  </si>
  <si>
    <t>LQS</t>
  </si>
  <si>
    <t>LUB</t>
  </si>
  <si>
    <t>LVA</t>
  </si>
  <si>
    <t>MUG</t>
  </si>
  <si>
    <t>MUS</t>
  </si>
  <si>
    <t>MWG</t>
  </si>
  <si>
    <t>MYC</t>
  </si>
  <si>
    <t>NAP</t>
  </si>
  <si>
    <t>NAT</t>
  </si>
  <si>
    <t>NEL</t>
  </si>
  <si>
    <t>NEU</t>
  </si>
  <si>
    <t>NTF</t>
  </si>
  <si>
    <t>NYH</t>
  </si>
  <si>
    <t>OBK</t>
  </si>
  <si>
    <t>OEC</t>
  </si>
  <si>
    <t>OEK</t>
  </si>
  <si>
    <t>OEL</t>
  </si>
  <si>
    <t>OFR</t>
  </si>
  <si>
    <t>PDO</t>
  </si>
  <si>
    <t>PEC</t>
  </si>
  <si>
    <t>PER</t>
  </si>
  <si>
    <t>PET</t>
  </si>
  <si>
    <t>PGI</t>
  </si>
  <si>
    <t>QMK</t>
  </si>
  <si>
    <t>QSC</t>
  </si>
  <si>
    <t>R01</t>
  </si>
  <si>
    <t>R02</t>
  </si>
  <si>
    <t>R03</t>
  </si>
  <si>
    <t>R04</t>
  </si>
  <si>
    <t>R06</t>
  </si>
  <si>
    <t>R20</t>
  </si>
  <si>
    <t>R41</t>
  </si>
  <si>
    <t>R51</t>
  </si>
  <si>
    <t>R70</t>
  </si>
  <si>
    <t>R71</t>
  </si>
  <si>
    <t>R72</t>
  </si>
  <si>
    <t>RAL</t>
  </si>
  <si>
    <t>RFA</t>
  </si>
  <si>
    <t>RFR</t>
  </si>
  <si>
    <t>RHO</t>
  </si>
  <si>
    <t>RSP</t>
  </si>
  <si>
    <t>SCC</t>
  </si>
  <si>
    <t>SGS</t>
  </si>
  <si>
    <t>SLB</t>
  </si>
  <si>
    <t>SLC</t>
  </si>
  <si>
    <t>SLF</t>
  </si>
  <si>
    <t>SLK</t>
  </si>
  <si>
    <t>SOI</t>
  </si>
  <si>
    <t>SUS</t>
  </si>
  <si>
    <t>SWT</t>
  </si>
  <si>
    <t>TEM</t>
  </si>
  <si>
    <t>TSG</t>
  </si>
  <si>
    <t>UEP</t>
  </si>
  <si>
    <t>ULD</t>
  </si>
  <si>
    <t>UMB</t>
  </si>
  <si>
    <t>UQF</t>
  </si>
  <si>
    <t>USD</t>
  </si>
  <si>
    <t>VEG</t>
  </si>
  <si>
    <t>VFF</t>
  </si>
  <si>
    <t>VKT</t>
  </si>
  <si>
    <t>WPL</t>
  </si>
  <si>
    <t>Ort der Änderung</t>
  </si>
  <si>
    <t>Beschreibung der Änderung</t>
  </si>
  <si>
    <t>Dropdown hinzugefügt.</t>
  </si>
  <si>
    <t>Umbenannt von "Adresse" in "Reifezeit" nach Hinweis aus dem Bereich W DV F1.</t>
  </si>
  <si>
    <t>Anderes Dropdown hinterlegt (vorher ja/nein, jetzt individuelle Möglichkeiten) nach Hinweis aus dem Bereich W DV D.</t>
  </si>
  <si>
    <t>Dropdown erweitert auf alle 177 in SAP verfügbaren externen Siegel.</t>
  </si>
  <si>
    <t>Bedingte Formatierung so angepasst, dass die Felder bei Einzelartikeln (B10) grau schraffiert sind.</t>
  </si>
  <si>
    <t>Neuanlage, Zelle B39 (Artikel, Arznei)</t>
  </si>
  <si>
    <t>Neuanlage, Zelle A21 (Konditionen)</t>
  </si>
  <si>
    <t>Neuanlage, Zelle D90 (EHI, Käse)</t>
  </si>
  <si>
    <t>Neuanlage, Zelle E91 (EHI, Käse, Geschmacksrichtung)</t>
  </si>
  <si>
    <t>Bereichsspezifische Angaben</t>
  </si>
  <si>
    <t>Überschrift/Zuständigkeit angepasst auf "Listen-EK auszufüllen vom Lieferanten, Rest durch REWE Group".</t>
  </si>
  <si>
    <t>Durchgeführt durch</t>
  </si>
  <si>
    <t>Stefan Wenzlawiak</t>
  </si>
  <si>
    <t>SiegelE | Nicht mehr in Verwendung, stattdessen vollständige Liste der in SAP hinterlegten externen Siegel weiter oben</t>
  </si>
  <si>
    <t>GTIN Typ</t>
  </si>
  <si>
    <t>Bedingte Formatierung so angepasst, dass das Felder bei Einzelartikeln (B10) grau schraffiert ist.</t>
  </si>
  <si>
    <t>Neuanlage, Zelle E12 (freistehendes Display)</t>
  </si>
  <si>
    <t>Tabellenblatt hinzugefügt und in einheitlichem Stil beispielhaft für Eigenmarken gepflegt.</t>
  </si>
  <si>
    <t>Neuanlage, allgemein</t>
  </si>
  <si>
    <t>Gruppierung entfernt, da mit Blattschutz nicht kompatibel.</t>
  </si>
  <si>
    <t>Neuanlage, Zellen A125-F134 (Bestückung)</t>
  </si>
  <si>
    <t>Neuanlage, Zellen B41-B43 (externe Siegel)</t>
  </si>
  <si>
    <t>Neuanlage, Zellen C113-E117 (Nährwertangaben)</t>
  </si>
  <si>
    <t>Formatierung von "Zahl mit 0 Nachkommastellen" auf "Zahl mit 1 Nachkommastelle" geändert.</t>
  </si>
  <si>
    <t>Änderung, Zelle E91 (EHI, Käse, Geschmacksrichtung)</t>
  </si>
  <si>
    <t>Änderung, Zelle D90 (EHI, Käse)</t>
  </si>
  <si>
    <t>Änderung, Zelle B39 (Artikel, Arznei)</t>
  </si>
  <si>
    <t>Änderung, Zellen B41-B43 (externe Siegel)</t>
  </si>
  <si>
    <t>Änderung, Zelle A21 (Konditionen)</t>
  </si>
  <si>
    <t>Änderung, Zellen C113-E117 (Nährwertangaben)</t>
  </si>
  <si>
    <t>Änderung, allgemein</t>
  </si>
  <si>
    <t>Verpackungsart Basisartikel</t>
  </si>
  <si>
    <t>Masseinheit Gewicht</t>
  </si>
  <si>
    <t>Masseinheit Strecke</t>
  </si>
  <si>
    <t>JN, Bitte auswählen</t>
  </si>
  <si>
    <t>Verpackungsart Gebinde</t>
  </si>
  <si>
    <t>Arzneimittel</t>
  </si>
  <si>
    <t>Siegel (extern)</t>
  </si>
  <si>
    <t>Siegel (intern)</t>
  </si>
  <si>
    <t>Wein Geschmackstyp</t>
  </si>
  <si>
    <t>Verpackungsart Palette</t>
  </si>
  <si>
    <t>Einwegkennzeichen</t>
  </si>
  <si>
    <t>Nummern</t>
  </si>
  <si>
    <t>Käse - Geschmacksrichtung</t>
  </si>
  <si>
    <t>Dropwdown Auswahl</t>
  </si>
  <si>
    <t>Menüs nebeneinander statt untereinander um die Zuordnung und Ergänzung einfacher zu machen.</t>
  </si>
  <si>
    <t>Medizinprodukt</t>
  </si>
  <si>
    <t>Kosmetikum</t>
  </si>
  <si>
    <t>LEA Vorgangsnummer:</t>
  </si>
  <si>
    <t>Ortsangaben (Auszufüllen vom Lieferanten)</t>
  </si>
  <si>
    <t>Inverkehrbringer Name:</t>
  </si>
  <si>
    <t>Inverkehrbringer Adresse:</t>
  </si>
  <si>
    <t>Ansprechpartner (Auszufüllen vom Lieferanten)</t>
  </si>
  <si>
    <t>Key-Account</t>
  </si>
  <si>
    <t>Name:</t>
  </si>
  <si>
    <t>Telefon:</t>
  </si>
  <si>
    <t>E-Mail:</t>
  </si>
  <si>
    <t>Adresse:</t>
  </si>
  <si>
    <t>Produktmanagement/Marketing</t>
  </si>
  <si>
    <t>Qualitätssicherung/Quality Management</t>
  </si>
  <si>
    <t>Timing (Auszufüllen vom Lieferanten)</t>
  </si>
  <si>
    <t>Zeitpunkt Versand Reinzeichnung an Lieferanten:</t>
  </si>
  <si>
    <t>Zeitpunkt finale Druckfreigabe:</t>
  </si>
  <si>
    <t>Zeitraum von Druckfreigabe bis Lieferfähigkeit:</t>
  </si>
  <si>
    <t>Erstproduktionstermin:</t>
  </si>
  <si>
    <t>Handelt es sich bei dem Artikel um eine REWE Eigenmarke?</t>
  </si>
  <si>
    <t>Listen-EK des Einzelartikels (EA)</t>
  </si>
  <si>
    <t>Anzahl EA</t>
  </si>
  <si>
    <t>Rotmarkierte Felder sind Pflichtfelder.</t>
  </si>
  <si>
    <t>Grauschraffierte Felder werden nicht berücksichtigt.</t>
  </si>
  <si>
    <t>Kalkulation (ohne Formatvorgaben)</t>
  </si>
  <si>
    <t>Käse - Fett i.Tr.</t>
  </si>
  <si>
    <t>% Fett i.Tr. im Milchanteil</t>
  </si>
  <si>
    <t>0  Einweg</t>
  </si>
  <si>
    <t>1  Mehrweg</t>
  </si>
  <si>
    <t xml:space="preserve">Weiße Felder sind bedingte Pflichtfelder, d.h. für manche Warengruppen oder Artikel müssen sie gefüllt werden, für andere nicht. Die Prüfung liegt in der Verantwortung des Lieferanten. </t>
  </si>
  <si>
    <t>Geschäftsvorfall</t>
  </si>
  <si>
    <t>Artikelneuanlage</t>
  </si>
  <si>
    <t>REWE Audit durchgeführt?</t>
  </si>
  <si>
    <t>REWE Bio-Audit durchgeführt?</t>
  </si>
  <si>
    <t>Datum:</t>
  </si>
  <si>
    <t>Produktionsstätte 1</t>
  </si>
  <si>
    <t>Produktionsstätte 2</t>
  </si>
  <si>
    <t>Produktionsstätte 3</t>
  </si>
  <si>
    <t>DTB1</t>
  </si>
  <si>
    <t>DTB2</t>
  </si>
  <si>
    <t>BKV2</t>
  </si>
  <si>
    <t>BKV3</t>
  </si>
  <si>
    <t>BKV4</t>
  </si>
  <si>
    <t>BKV5</t>
  </si>
  <si>
    <t>BKV6</t>
  </si>
  <si>
    <t>BKP1</t>
  </si>
  <si>
    <t>BKP2</t>
  </si>
  <si>
    <t>BKP3</t>
  </si>
  <si>
    <t>BKP4</t>
  </si>
  <si>
    <t>BKP5</t>
  </si>
  <si>
    <t>BKP6</t>
  </si>
  <si>
    <t>GGN</t>
  </si>
  <si>
    <t>ITW</t>
  </si>
  <si>
    <t>MBF</t>
  </si>
  <si>
    <t>VGN</t>
  </si>
  <si>
    <t>VPB</t>
  </si>
  <si>
    <t>WMNL</t>
  </si>
  <si>
    <t>C2C</t>
  </si>
  <si>
    <t>TRA</t>
  </si>
  <si>
    <t>FSVR</t>
  </si>
  <si>
    <t>PEVR</t>
  </si>
  <si>
    <t>VLOG</t>
  </si>
  <si>
    <t>FSPH</t>
  </si>
  <si>
    <t>FSVM</t>
  </si>
  <si>
    <t>FSPM</t>
  </si>
  <si>
    <t>FSPR</t>
  </si>
  <si>
    <t>FSVH</t>
  </si>
  <si>
    <t>PEPZ</t>
  </si>
  <si>
    <t>PEVZ</t>
  </si>
  <si>
    <t>BIOD</t>
  </si>
  <si>
    <t>BKV1</t>
  </si>
  <si>
    <t>RGF</t>
  </si>
  <si>
    <r>
      <rPr>
        <b/>
        <sz val="12"/>
        <color theme="0"/>
        <rFont val="Calibri"/>
        <family val="2"/>
      </rPr>
      <t>Externe</t>
    </r>
    <r>
      <rPr>
        <sz val="12"/>
        <color theme="0"/>
        <rFont val="Calibri"/>
        <family val="2"/>
      </rPr>
      <t>-Label/Siegel:</t>
    </r>
  </si>
  <si>
    <t>Gefahrgutklasse:</t>
  </si>
  <si>
    <t>Gefahrenbezeichnung/-hinweis (Buchstabe):</t>
  </si>
  <si>
    <t>Verpackungsgruppe:</t>
  </si>
  <si>
    <t>Begrenzte Menge:</t>
  </si>
  <si>
    <t>Gefahrzettelnummer:</t>
  </si>
  <si>
    <t>Brennbare Flüssigkeit?</t>
  </si>
  <si>
    <t>Biozid?</t>
  </si>
  <si>
    <t>D - Verschiedenpreisig</t>
  </si>
  <si>
    <t>F - Gleichpreisig</t>
  </si>
  <si>
    <t>M - Mischkarton</t>
  </si>
  <si>
    <t>R - Range</t>
  </si>
  <si>
    <t>L - Leergut</t>
  </si>
  <si>
    <t>A - Vollgut-Gebinde</t>
  </si>
  <si>
    <t>U - Umverpackung</t>
  </si>
  <si>
    <t>Verpackungsart der Gebindeeinheit:</t>
  </si>
  <si>
    <t>Ladungsträger/Palette:</t>
  </si>
  <si>
    <t>Sonstige Angaben zum Artikel</t>
  </si>
  <si>
    <t>Falls der Geschäftsvorfall eine Änderung ist, dann ist diese gültig ab:</t>
  </si>
  <si>
    <t>Bezugseinheit AME2</t>
  </si>
  <si>
    <t>K01</t>
  </si>
  <si>
    <t>Einzelartikel</t>
  </si>
  <si>
    <t>Anzahl Einzelartikel in Gebindeeinheit:</t>
  </si>
  <si>
    <t>Mengen-/Gewichtsvariabel?</t>
  </si>
  <si>
    <t>K02</t>
  </si>
  <si>
    <t>Einweg-Pfandkennzeichen</t>
  </si>
  <si>
    <t>Pfandwert (Einzelartikel):</t>
  </si>
  <si>
    <t>00</t>
  </si>
  <si>
    <t>Werden Artikelstammdaten über den Datenpool (z.B. GDSN) zur Verfügung gestellt?</t>
  </si>
  <si>
    <t>Um was für einen Artikeltyp handelt es sich?</t>
  </si>
  <si>
    <t>AMA-Biozeichen</t>
  </si>
  <si>
    <t>ARGE Gentechnik-frei (Österreich)</t>
  </si>
  <si>
    <t>BDIH-Logo</t>
  </si>
  <si>
    <t>BayBio Bio-Ware</t>
  </si>
  <si>
    <t>Bra Miljöval Label (Schwedisch)</t>
  </si>
  <si>
    <t>Blauer Engel</t>
  </si>
  <si>
    <t>Bio Suisse (Knospe-Logo)</t>
  </si>
  <si>
    <t>CE-Kennzeichnung</t>
  </si>
  <si>
    <t>Crossed grain symbol</t>
  </si>
  <si>
    <t>Cotton made in Africa</t>
  </si>
  <si>
    <t>The Compostable Label</t>
  </si>
  <si>
    <t>Cosmebio</t>
  </si>
  <si>
    <t>Danish organic logo</t>
  </si>
  <si>
    <t>DLG Prämierung</t>
  </si>
  <si>
    <t>Earthsure</t>
  </si>
  <si>
    <t>EU-Bio-Logo</t>
  </si>
  <si>
    <t>ÖKO Box</t>
  </si>
  <si>
    <t>Ecogarantie</t>
  </si>
  <si>
    <t>Eco-Kreis</t>
  </si>
  <si>
    <t>Ökolabel (Marienkäfer)</t>
  </si>
  <si>
    <t>ECOCERT-Kennzeichen</t>
  </si>
  <si>
    <t>Ecovin</t>
  </si>
  <si>
    <t>Estonian eco label (Eesti ökomärk)</t>
  </si>
  <si>
    <t>EU Umweltlabel (EU Blume)</t>
  </si>
  <si>
    <t>Ecologo</t>
  </si>
  <si>
    <t>Loodussõbralik toode (Estonia)</t>
  </si>
  <si>
    <t>Ökologischer Kreislauf Moorbad Harbach</t>
  </si>
  <si>
    <t>Energy Star</t>
  </si>
  <si>
    <t>Puhas keskkond (Estonia)</t>
  </si>
  <si>
    <t>Eesti Parim Toiduaine (Estonia)</t>
  </si>
  <si>
    <t>Erde &amp; Saat</t>
  </si>
  <si>
    <t>Tunnustatud Maitse (Estonia)</t>
  </si>
  <si>
    <t>Ökotest</t>
  </si>
  <si>
    <t>Energielabel</t>
  </si>
  <si>
    <t>Freiland - kritische Tiermedizin geprüft</t>
  </si>
  <si>
    <t>Friend of the Sea</t>
  </si>
  <si>
    <t>INSTITUT_FRESENIUS</t>
  </si>
  <si>
    <t>Fairtrade-Kakao-Programm</t>
  </si>
  <si>
    <t>Fair Trade</t>
  </si>
  <si>
    <t>Fairtrade-Zucker-Programm</t>
  </si>
  <si>
    <t>Fairtrade-Baumwoll-Programm</t>
  </si>
  <si>
    <t>Flagge mit Schlüssel</t>
  </si>
  <si>
    <t>GÄA</t>
  </si>
  <si>
    <t>Grüner Punkt - ARA (Verpackungskennzeichen)</t>
  </si>
  <si>
    <t>Ware aus Finnland (Blauer Schwan)</t>
  </si>
  <si>
    <t>GGN - Certified Aquaculture</t>
  </si>
  <si>
    <t>Global G.A.P</t>
  </si>
  <si>
    <t>Guaranteed Irish (Ireland)</t>
  </si>
  <si>
    <t>Glutenfrei nach DZG</t>
  </si>
  <si>
    <t>GÖQ-Bayern</t>
  </si>
  <si>
    <t>GOTS</t>
  </si>
  <si>
    <t>GQ-Bayern</t>
  </si>
  <si>
    <t>Genuss Region Österreich</t>
  </si>
  <si>
    <t>Gütezeichen Schleswig-Holstein</t>
  </si>
  <si>
    <t>GS</t>
  </si>
  <si>
    <t>Heumilch (Österreich)</t>
  </si>
  <si>
    <t>Herz Symbol</t>
  </si>
  <si>
    <t>ICADA</t>
  </si>
  <si>
    <t>ICEA</t>
  </si>
  <si>
    <t>Identitätskennzeichen  und Genusstauglichkeitskenn</t>
  </si>
  <si>
    <t>IHTK-Siegel (ohne Tierversuche)</t>
  </si>
  <si>
    <t>IVN Naturleder</t>
  </si>
  <si>
    <t>IVN Naturtextil best</t>
  </si>
  <si>
    <t>Iceland Responsible Fisheries</t>
  </si>
  <si>
    <t>ISEAL Alliance</t>
  </si>
  <si>
    <t>Initiative Tierwohl</t>
  </si>
  <si>
    <t>Jod-Siegel</t>
  </si>
  <si>
    <t>KAT Tierschutzgeprüft</t>
  </si>
  <si>
    <t>Produkte aus kompostierbaren Werkstoffen</t>
  </si>
  <si>
    <t>Krav Label (Schwedisch)</t>
  </si>
  <si>
    <t>Label des Allergie- und Asthmabunds</t>
  </si>
  <si>
    <t>Love Irish Food</t>
  </si>
  <si>
    <t>Ländle-Qualität</t>
  </si>
  <si>
    <t>Leaping Bunny</t>
  </si>
  <si>
    <t>LVA - Lebensmittelversuchsanstalt</t>
  </si>
  <si>
    <t>Markenqualität Baden-Württemberg</t>
  </si>
  <si>
    <t>MSC - Marine Stewardship Council</t>
  </si>
  <si>
    <t>MUNDUSVINI GOLD</t>
  </si>
  <si>
    <t>MUNDUSVINI SILVER</t>
  </si>
  <si>
    <t>Mehrweg</t>
  </si>
  <si>
    <t>Natureplus</t>
  </si>
  <si>
    <t>NaTrue-Label</t>
  </si>
  <si>
    <t>Nordisches Umweltlabel (Schwan)</t>
  </si>
  <si>
    <t>Neuland</t>
  </si>
  <si>
    <t>Naturland Fair</t>
  </si>
  <si>
    <t>Naturland</t>
  </si>
  <si>
    <t>Nyckelhålet</t>
  </si>
  <si>
    <t>ORBI - organisch biologisch kontrolliert - nach Dr</t>
  </si>
  <si>
    <t>Öko-Control</t>
  </si>
  <si>
    <t>Öko-Tex Label</t>
  </si>
  <si>
    <t>Offizielles Ökolabel (Sonne)</t>
  </si>
  <si>
    <t>Ozonfreundlich</t>
  </si>
  <si>
    <t>Geschützte Ursprungsbezeichnung</t>
  </si>
  <si>
    <t>PEFC - recycelt Produkt</t>
  </si>
  <si>
    <t>PET to PET</t>
  </si>
  <si>
    <t>PEFC - recycelt Verpackung</t>
  </si>
  <si>
    <t>Geschützte geografische Angabe</t>
  </si>
  <si>
    <t>Quality Mark (Ireland)</t>
  </si>
  <si>
    <t>QS Zertifizierungszeichen (vom Hof bis zum Laden)</t>
  </si>
  <si>
    <t>Qualitätszeichen Baden-Württemberg</t>
  </si>
  <si>
    <t>RAL Gütezeichen Kerzen</t>
  </si>
  <si>
    <t>RFA - Rainforest Alliance Certified</t>
  </si>
  <si>
    <t>Regionaltheke Franken</t>
  </si>
  <si>
    <t>Regionalfenster</t>
  </si>
  <si>
    <t>Dachmarke Rhön</t>
  </si>
  <si>
    <t>Stop Climate Change</t>
  </si>
  <si>
    <t>SGS Austria Controll-Co GmbH</t>
  </si>
  <si>
    <t>SLC Bauart Geprüft</t>
  </si>
  <si>
    <t>SLC Geprüfte Kinder Sicherheit</t>
  </si>
  <si>
    <t>Keimblatt Kennzeichen</t>
  </si>
  <si>
    <t>Salzburger Landwirtschaftliche Kontrolle GesmbH</t>
  </si>
  <si>
    <t>Soil Association</t>
  </si>
  <si>
    <t>sus: das Schweinefleisch-Kennzeichnungssystem</t>
  </si>
  <si>
    <t>Stiftung Warentest</t>
  </si>
  <si>
    <t>Tunnustatud Eesti Maitse (Estonia)</t>
  </si>
  <si>
    <t>Tracking-Code</t>
  </si>
  <si>
    <t>Geschützte Traditionelle Spezialität</t>
  </si>
  <si>
    <t>TÜV geprüft (TÜV Süd)</t>
  </si>
  <si>
    <t>Unser Land</t>
  </si>
  <si>
    <t>Umweltbaum</t>
  </si>
  <si>
    <t>Uniquelly Finnish</t>
  </si>
  <si>
    <t>USDA_ORGANIC</t>
  </si>
  <si>
    <t>VEGAN_SOCIETY_VEGAN_LOGO</t>
  </si>
  <si>
    <t>Vælg Fuldkorn Først</t>
  </si>
  <si>
    <t>Vegan Label EU</t>
  </si>
  <si>
    <t>Verband Kontrollservice Tirol</t>
  </si>
  <si>
    <t>VLOG - Ohne Gentechnik</t>
  </si>
  <si>
    <t>Vier Pfoten Anforderungen Büffelhaltung</t>
  </si>
  <si>
    <t>Weidemelk (Niederlande)</t>
  </si>
  <si>
    <t>WWF's Panda label</t>
  </si>
  <si>
    <t>Bitrex</t>
  </si>
  <si>
    <t>Bios - Biokontrollservice Österreich</t>
  </si>
  <si>
    <t>Bio-Siegel (Deutsch)</t>
  </si>
  <si>
    <t>Bord Bia Approved - Meat Content Only</t>
  </si>
  <si>
    <t>Bioland</t>
  </si>
  <si>
    <t>Bord Bia Approved</t>
  </si>
  <si>
    <t>Biofisch</t>
  </si>
  <si>
    <t>Berchtesgadener Land</t>
  </si>
  <si>
    <t>Bio Austria-Verbandslogo</t>
  </si>
  <si>
    <t>Best Aquaculture Practices</t>
  </si>
  <si>
    <t>AMA-Biozeichen ohne Urspungsangabe</t>
  </si>
  <si>
    <t>Österreichisches Umweltzeichen</t>
  </si>
  <si>
    <t>Alaska Seafood Marketing Institute</t>
  </si>
  <si>
    <t>Allgemeines Recycling-Symbol</t>
  </si>
  <si>
    <t>Alpenlachs</t>
  </si>
  <si>
    <t>Tierschutzsiegel des dt. Tierschutzbundes</t>
  </si>
  <si>
    <t>Bio-Ring Allgäu e.V.</t>
  </si>
  <si>
    <t>A.I.S.E.</t>
  </si>
  <si>
    <t>AMA-Gütesiegel</t>
  </si>
  <si>
    <t>Agence Bio</t>
  </si>
  <si>
    <t>Agriculture Biologique - France</t>
  </si>
  <si>
    <r>
      <rPr>
        <b/>
        <sz val="12"/>
        <color theme="1"/>
        <rFont val="Calibri"/>
        <family val="2"/>
      </rPr>
      <t>Gebindeeinheit:</t>
    </r>
    <r>
      <rPr>
        <sz val="12"/>
        <color theme="1"/>
        <rFont val="Calibri"/>
        <family val="2"/>
      </rPr>
      <t xml:space="preserve"> (Zunächst muss die Grundfläche definiert werden) 
Die Grundfläche ist die normale Unterseite (Standfläche). Die Grundfläche wird vom Lieferanten definiert.
</t>
    </r>
    <r>
      <rPr>
        <u/>
        <sz val="12"/>
        <color theme="1"/>
        <rFont val="Calibri"/>
        <family val="2"/>
      </rPr>
      <t>Höhe:</t>
    </r>
    <r>
      <rPr>
        <sz val="12"/>
        <color theme="1"/>
        <rFont val="Calibri"/>
        <family val="2"/>
      </rPr>
      <t xml:space="preserve"> Maß der Handelseinheit von unten bis oben
</t>
    </r>
    <r>
      <rPr>
        <u/>
        <sz val="12"/>
        <color theme="1"/>
        <rFont val="Calibri"/>
        <family val="2"/>
      </rPr>
      <t>Breite:</t>
    </r>
    <r>
      <rPr>
        <sz val="12"/>
        <color theme="1"/>
        <rFont val="Calibri"/>
        <family val="2"/>
      </rPr>
      <t xml:space="preserve"> Kürzeste Seite der Grundfläche der Handelseinheit
</t>
    </r>
    <r>
      <rPr>
        <u/>
        <sz val="12"/>
        <color theme="1"/>
        <rFont val="Calibri"/>
        <family val="2"/>
      </rPr>
      <t>Tiefe</t>
    </r>
    <r>
      <rPr>
        <sz val="12"/>
        <color theme="1"/>
        <rFont val="Calibri"/>
        <family val="2"/>
      </rPr>
      <t xml:space="preserve"> (*Länge): Längste Seite der Grundfläche der Handelseinheit</t>
    </r>
  </si>
  <si>
    <t>Änderung eines bestehenden Artikels</t>
  </si>
  <si>
    <t>Artikelbezeichnung beim Lieferanten:</t>
  </si>
  <si>
    <t>Welcher Geschäftsvorfall liegt vor (Neuanlage, Änderung, Gebinde hinzufügen)?</t>
  </si>
  <si>
    <t xml:space="preserve"> Artikeldatenblatt</t>
  </si>
  <si>
    <t>Bearbeitungshinweis:</t>
  </si>
  <si>
    <t>Erläuterung der Farben/Felder:</t>
  </si>
  <si>
    <t>Global location number (GLN):</t>
  </si>
  <si>
    <t>Paletten-GTIN (EAN):</t>
  </si>
  <si>
    <t>Paletten-Kennzeichen/Art:</t>
  </si>
  <si>
    <t>Verkaufsorganisation (VK-Org.):</t>
  </si>
  <si>
    <t>Unverbindliche Preisempfehlung (UVP):</t>
  </si>
  <si>
    <t>Tank 10 l</t>
  </si>
  <si>
    <t>BALLEN</t>
  </si>
  <si>
    <t>Bocksbeutel</t>
  </si>
  <si>
    <t>Getränkekiste</t>
  </si>
  <si>
    <t>Bund</t>
  </si>
  <si>
    <t>Becher</t>
  </si>
  <si>
    <t>Beutel- flach</t>
  </si>
  <si>
    <t>BOGEN</t>
  </si>
  <si>
    <t>Bügelflaschen-Kasten</t>
  </si>
  <si>
    <t>Becken</t>
  </si>
  <si>
    <t>Bodenaufsteller</t>
  </si>
  <si>
    <t>BRIEF</t>
  </si>
  <si>
    <t>Beutel- standfähig</t>
  </si>
  <si>
    <t>Beutel</t>
  </si>
  <si>
    <t>Box</t>
  </si>
  <si>
    <t>Träger</t>
  </si>
  <si>
    <t>CHEP - EUROBOX</t>
  </si>
  <si>
    <t>CHEP - GITTERBOX</t>
  </si>
  <si>
    <t>Kanister</t>
  </si>
  <si>
    <t>CONTAINER</t>
  </si>
  <si>
    <t>Banderole, Hülse</t>
  </si>
  <si>
    <t>REWE: DISPLAY</t>
  </si>
  <si>
    <t>Doppelpackung</t>
  </si>
  <si>
    <t>Dose</t>
  </si>
  <si>
    <t>Dosenpackung</t>
  </si>
  <si>
    <t>DISPLAY</t>
  </si>
  <si>
    <t>EURO-CONTAINER</t>
  </si>
  <si>
    <t>Eimer</t>
  </si>
  <si>
    <t>Fass</t>
  </si>
  <si>
    <t>Foodtainer- Einweg</t>
  </si>
  <si>
    <t>Flaschenkiste</t>
  </si>
  <si>
    <t>Flasche</t>
  </si>
  <si>
    <t>Foodtainer- Mehrweg</t>
  </si>
  <si>
    <t>Flowpack</t>
  </si>
  <si>
    <t>Foodtainer</t>
  </si>
  <si>
    <t>GARNITUR</t>
  </si>
  <si>
    <t>Großgebinde</t>
  </si>
  <si>
    <t>Girsack</t>
  </si>
  <si>
    <t>Glas</t>
  </si>
  <si>
    <t>Standard Stein Stapel</t>
  </si>
  <si>
    <t>I01</t>
  </si>
  <si>
    <t>BLL4310</t>
  </si>
  <si>
    <t>I02</t>
  </si>
  <si>
    <t>BLL4314</t>
  </si>
  <si>
    <t>I03</t>
  </si>
  <si>
    <t>BLL4320</t>
  </si>
  <si>
    <t>I04</t>
  </si>
  <si>
    <t>BLL6408</t>
  </si>
  <si>
    <t>I05</t>
  </si>
  <si>
    <t>BLL6410</t>
  </si>
  <si>
    <t>I06</t>
  </si>
  <si>
    <t>BLL6413</t>
  </si>
  <si>
    <t>I07</t>
  </si>
  <si>
    <t>BLL6416</t>
  </si>
  <si>
    <t>I08</t>
  </si>
  <si>
    <t>BLL6418</t>
  </si>
  <si>
    <t>I09</t>
  </si>
  <si>
    <t>BLL6420</t>
  </si>
  <si>
    <t>I10</t>
  </si>
  <si>
    <t>BLL6424</t>
  </si>
  <si>
    <t>IFC</t>
  </si>
  <si>
    <t>IFCO-Kiste</t>
  </si>
  <si>
    <t>Jutesack</t>
  </si>
  <si>
    <t>Karton</t>
  </si>
  <si>
    <t>KUEBEL</t>
  </si>
  <si>
    <t>REWE: KILOGRAMM</t>
  </si>
  <si>
    <t>Holzkasten</t>
  </si>
  <si>
    <t>Kiste</t>
  </si>
  <si>
    <t>PFANDSTEIGEN, GROSS:   600X400X125</t>
  </si>
  <si>
    <t>PFANDSTEIGEN, GROSS:   600X400X200</t>
  </si>
  <si>
    <t>PFANDSTEIGEN, GROSS:   600X400X300</t>
  </si>
  <si>
    <t>PFANDSTEIGEN, KLEIN:  400X300X125</t>
  </si>
  <si>
    <t>PFANDSTEIGEN, KLEIN:  400X300X200</t>
  </si>
  <si>
    <t>PFANDSTEIGEN, KLEIN:  400X300X300</t>
  </si>
  <si>
    <t>Kanne</t>
  </si>
  <si>
    <t>Cell plate</t>
  </si>
  <si>
    <t>Korb</t>
  </si>
  <si>
    <t>Casing</t>
  </si>
  <si>
    <t>Klarsichtpackung</t>
  </si>
  <si>
    <t>KRUG</t>
  </si>
  <si>
    <t>REWE: KARTON</t>
  </si>
  <si>
    <t>REWE: KISTE</t>
  </si>
  <si>
    <t>Longneck-Flaschen-Kasten</t>
  </si>
  <si>
    <t>REWE: LAGE</t>
  </si>
  <si>
    <t>Modified Atmosphere Packaging (MAP)</t>
  </si>
  <si>
    <t>Mini- Kiste</t>
  </si>
  <si>
    <t>Nachfüllbeutel</t>
  </si>
  <si>
    <t>Nachfüllflasche</t>
  </si>
  <si>
    <t>Netz</t>
  </si>
  <si>
    <t>Luftverpackt</t>
  </si>
  <si>
    <t>REWE- ohne Verpackung</t>
  </si>
  <si>
    <t>PET-Flaschen-Packung</t>
  </si>
  <si>
    <t>PET-Flaschen-Kasten</t>
  </si>
  <si>
    <t>Chalice</t>
  </si>
  <si>
    <t>Packung</t>
  </si>
  <si>
    <t>Spitztüte</t>
  </si>
  <si>
    <t>Portionspackung</t>
  </si>
  <si>
    <t>810X670X1350 ROLLBEHAELTER</t>
  </si>
  <si>
    <t>810X720X1350 ROLLBEHAELTER (CONTAINER)</t>
  </si>
  <si>
    <t>Rack / Gestell</t>
  </si>
  <si>
    <t>Riegel</t>
  </si>
  <si>
    <t>RING</t>
  </si>
  <si>
    <t>Kleiderständer</t>
  </si>
  <si>
    <t>Rolle</t>
  </si>
  <si>
    <t>SB- verpackt</t>
  </si>
  <si>
    <t>Schachtel</t>
  </si>
  <si>
    <t>Sprühdose</t>
  </si>
  <si>
    <t>Spender</t>
  </si>
  <si>
    <t>Stange</t>
  </si>
  <si>
    <t>Sack</t>
  </si>
  <si>
    <t>Schale</t>
  </si>
  <si>
    <t>Spule</t>
  </si>
  <si>
    <t>Sammelpackung</t>
  </si>
  <si>
    <t>REWE- Stück</t>
  </si>
  <si>
    <t>SIXPACK</t>
  </si>
  <si>
    <t>Tube</t>
  </si>
  <si>
    <t>Vakuum-Plopp Verpackung</t>
  </si>
  <si>
    <t>Tafel</t>
  </si>
  <si>
    <t>Topf- groß</t>
  </si>
  <si>
    <t>Tiegel im Karton</t>
  </si>
  <si>
    <t>Topf- klein</t>
  </si>
  <si>
    <t>Topf- extra groß</t>
  </si>
  <si>
    <t>Tonne</t>
  </si>
  <si>
    <t>Tragepackung</t>
  </si>
  <si>
    <t>Tray</t>
  </si>
  <si>
    <t>TASCHENPACKUNG</t>
  </si>
  <si>
    <t>Tüte</t>
  </si>
  <si>
    <t>Tube, aufgestellt</t>
  </si>
  <si>
    <t>UNVERPACKT</t>
  </si>
  <si>
    <t>600X400 COMBITAINER (VERKAUFSBEHAELTER)</t>
  </si>
  <si>
    <t>600X400 BANATAINER</t>
  </si>
  <si>
    <t>Glasröhrchen</t>
  </si>
  <si>
    <t>Mould</t>
  </si>
  <si>
    <t>VORRATSPAKET</t>
  </si>
  <si>
    <t>WANNE</t>
  </si>
  <si>
    <t>Würfel</t>
  </si>
  <si>
    <t>Waschladung</t>
  </si>
  <si>
    <t>Wickler</t>
  </si>
  <si>
    <t>Wannenartiger Behälter mit Deckel</t>
  </si>
  <si>
    <t>POLY-BEUTEL</t>
  </si>
  <si>
    <t>Display-Packung</t>
  </si>
  <si>
    <t>Verpackung, Display, Holz</t>
  </si>
  <si>
    <t>Verpackung, Display, Pappe</t>
  </si>
  <si>
    <t>Verpackung, Display, Plastik</t>
  </si>
  <si>
    <t>Verpackung, Display, Metall</t>
  </si>
  <si>
    <t>Palette</t>
  </si>
  <si>
    <t>1/4 CHEP PALETTE</t>
  </si>
  <si>
    <t>1/1 CHEP Palette</t>
  </si>
  <si>
    <t>Lose</t>
  </si>
  <si>
    <t>Foliert</t>
  </si>
  <si>
    <t>Maßeinheit (der Nettofüllmenge):</t>
  </si>
  <si>
    <t>Eigengeschäft?</t>
  </si>
  <si>
    <t>Konditionen (auszufüllen vom Lieferanten: Listen-EK, UVP, Konditionsschlüssel [nur RZF-Lieferanten], der Rest ist auszufüllen durch die REWE Group)</t>
  </si>
  <si>
    <t>Konditionsgruppe | Konditionsübergruppe:</t>
  </si>
  <si>
    <t>Name des Lieferanten:</t>
  </si>
  <si>
    <t>Zusätzliches Gebinde vorhanden?:</t>
  </si>
  <si>
    <t>Was ist in diesem Gebinde enthalten?</t>
  </si>
  <si>
    <t>Gebindeeinheit 1</t>
  </si>
  <si>
    <t>Gebindeeinheit 2</t>
  </si>
  <si>
    <t>Gebindeeinheit 2 (auch Umverpackungen, Versandeinheiten und Masterkartons):</t>
  </si>
  <si>
    <t>Anzahl Einheiten in diesem Gebinde:</t>
  </si>
  <si>
    <t>Gebindeeinheit 1 (Verpackungseinheit):</t>
  </si>
  <si>
    <t>Arzneimittel/Medizin/Nahrungsergänzungsm.:</t>
  </si>
  <si>
    <t>Lagen (pro Palette):</t>
  </si>
  <si>
    <t>Transportstapelfaktor (pro Palette):</t>
  </si>
  <si>
    <t>Lagerstapelfaktor (pro Palette):</t>
  </si>
  <si>
    <t>Welche Gebindeeinheit ist auf der Palette?</t>
  </si>
  <si>
    <t>Anzahl Einheiten/Gebinde (pro Palette):</t>
  </si>
  <si>
    <t>Einzelartikel pro Palette (autom. Berechnung):</t>
  </si>
  <si>
    <r>
      <t xml:space="preserve">Das Artikeldatenblatt ist von oben nach unten auszufüllen. An vielen Stellen muss aus </t>
    </r>
    <r>
      <rPr>
        <b/>
        <sz val="12"/>
        <color theme="1"/>
        <rFont val="Calibri"/>
        <family val="2"/>
        <scheme val="minor"/>
      </rPr>
      <t>Auswahlmenüs</t>
    </r>
    <r>
      <rPr>
        <sz val="12"/>
        <color theme="1"/>
        <rFont val="Calibri"/>
        <family val="2"/>
        <scheme val="minor"/>
      </rPr>
      <t xml:space="preserve"> eine Option gewählt werden. Je nach gewählter Option entstehen dann ggf. neue Pflichtfelder. Sie müssen </t>
    </r>
    <r>
      <rPr>
        <b/>
        <sz val="12"/>
        <color theme="1"/>
        <rFont val="Calibri"/>
        <family val="2"/>
        <scheme val="minor"/>
      </rPr>
      <t>zuerst die Fragen in den Zellen D8 bis D12 beantworten</t>
    </r>
    <r>
      <rPr>
        <sz val="12"/>
        <color theme="1"/>
        <rFont val="Calibri"/>
        <family val="2"/>
        <scheme val="minor"/>
      </rPr>
      <t>, bevor Sie mit der Bearbeitung des Artikeldatenblatts beginnen können.
Bei Fragen schauen Sie bitte zuerst in die von der REWE Group zur Verfügung gestellte Bedienungsanleitung zum Artikeldatenblatt.</t>
    </r>
  </si>
  <si>
    <t>Artikelbezeichnung beim Lieferanten</t>
  </si>
  <si>
    <t>AD</t>
  </si>
  <si>
    <t>Andorra</t>
  </si>
  <si>
    <t>AE</t>
  </si>
  <si>
    <t>Ver.Arab.Emir.</t>
  </si>
  <si>
    <t>AF</t>
  </si>
  <si>
    <t>Afghanistan</t>
  </si>
  <si>
    <t>AG</t>
  </si>
  <si>
    <t>Antigua/Barbuda</t>
  </si>
  <si>
    <t>AI</t>
  </si>
  <si>
    <t>Anguilla</t>
  </si>
  <si>
    <t>AL</t>
  </si>
  <si>
    <t>Albanien</t>
  </si>
  <si>
    <t>AM</t>
  </si>
  <si>
    <t>Armenien</t>
  </si>
  <si>
    <t>AN</t>
  </si>
  <si>
    <t>Niederl.Antill.</t>
  </si>
  <si>
    <t>AO</t>
  </si>
  <si>
    <t>Angola</t>
  </si>
  <si>
    <t>AQ</t>
  </si>
  <si>
    <t>Antarktis</t>
  </si>
  <si>
    <t>AR</t>
  </si>
  <si>
    <t>Argentinien</t>
  </si>
  <si>
    <t>AS</t>
  </si>
  <si>
    <t>Samoa, Amerikan</t>
  </si>
  <si>
    <t>AT</t>
  </si>
  <si>
    <t>Österreich</t>
  </si>
  <si>
    <t>AU</t>
  </si>
  <si>
    <t>Australien</t>
  </si>
  <si>
    <t>AW</t>
  </si>
  <si>
    <t>Aruba</t>
  </si>
  <si>
    <t>AX</t>
  </si>
  <si>
    <t>Åland</t>
  </si>
  <si>
    <t>AZ</t>
  </si>
  <si>
    <t>Aserbaidschan</t>
  </si>
  <si>
    <t>Bosnien-Herz.</t>
  </si>
  <si>
    <t>Barbados</t>
  </si>
  <si>
    <t>Bangladesch</t>
  </si>
  <si>
    <t>Belgien</t>
  </si>
  <si>
    <t>Burkina-Faso</t>
  </si>
  <si>
    <t>Bulgarien</t>
  </si>
  <si>
    <t>BH</t>
  </si>
  <si>
    <t>Bahrain</t>
  </si>
  <si>
    <t>BI</t>
  </si>
  <si>
    <t>Burundi</t>
  </si>
  <si>
    <t>BJ</t>
  </si>
  <si>
    <t>Benin</t>
  </si>
  <si>
    <t>BL</t>
  </si>
  <si>
    <t>Barthélemy</t>
  </si>
  <si>
    <t>Bermuda</t>
  </si>
  <si>
    <t>BN</t>
  </si>
  <si>
    <t>Brunei Drussal.</t>
  </si>
  <si>
    <t>Bolivien</t>
  </si>
  <si>
    <t>Brasilien</t>
  </si>
  <si>
    <t>Bahamas</t>
  </si>
  <si>
    <t>Bhutan</t>
  </si>
  <si>
    <t>BV</t>
  </si>
  <si>
    <t>Bouvet Inseln</t>
  </si>
  <si>
    <t>BW</t>
  </si>
  <si>
    <t>Botsuana</t>
  </si>
  <si>
    <t>BY</t>
  </si>
  <si>
    <t>Weissrussland</t>
  </si>
  <si>
    <t>BZ</t>
  </si>
  <si>
    <t>Belize</t>
  </si>
  <si>
    <t>CA</t>
  </si>
  <si>
    <t>Kanada</t>
  </si>
  <si>
    <t>CC</t>
  </si>
  <si>
    <t>Kokosinseln</t>
  </si>
  <si>
    <t>CD</t>
  </si>
  <si>
    <t>Republik Kongo</t>
  </si>
  <si>
    <t>CF</t>
  </si>
  <si>
    <t>Zentralaf. Rep.</t>
  </si>
  <si>
    <t>Kongo</t>
  </si>
  <si>
    <t>CH</t>
  </si>
  <si>
    <t>Schweiz</t>
  </si>
  <si>
    <t>Elfenbeinküste</t>
  </si>
  <si>
    <t>CK</t>
  </si>
  <si>
    <t>Cookinseln</t>
  </si>
  <si>
    <t>CL</t>
  </si>
  <si>
    <t>Chile</t>
  </si>
  <si>
    <t>Kamerun</t>
  </si>
  <si>
    <t>CN</t>
  </si>
  <si>
    <t>China</t>
  </si>
  <si>
    <t>Kolumbien</t>
  </si>
  <si>
    <t>CR</t>
  </si>
  <si>
    <t>Costa Rica</t>
  </si>
  <si>
    <t>CS</t>
  </si>
  <si>
    <t>Serbien/Monten.</t>
  </si>
  <si>
    <t>CU</t>
  </si>
  <si>
    <t>Kuba</t>
  </si>
  <si>
    <t>CV</t>
  </si>
  <si>
    <t>Kap Verde</t>
  </si>
  <si>
    <t>CX</t>
  </si>
  <si>
    <t>Weihnachtsinsel</t>
  </si>
  <si>
    <t>CY</t>
  </si>
  <si>
    <t>Zypern</t>
  </si>
  <si>
    <t>CZ</t>
  </si>
  <si>
    <t>Tschechische Re</t>
  </si>
  <si>
    <t>DE</t>
  </si>
  <si>
    <t>Deutschland</t>
  </si>
  <si>
    <t>DJ</t>
  </si>
  <si>
    <t>Dschibuti</t>
  </si>
  <si>
    <t>DK</t>
  </si>
  <si>
    <t>Dänemark</t>
  </si>
  <si>
    <t>DM</t>
  </si>
  <si>
    <t>Dominica</t>
  </si>
  <si>
    <t>DO</t>
  </si>
  <si>
    <t>Dominik. Rep.</t>
  </si>
  <si>
    <t>DZ</t>
  </si>
  <si>
    <t>Algerien</t>
  </si>
  <si>
    <t>EC</t>
  </si>
  <si>
    <t>Ecuador</t>
  </si>
  <si>
    <t>EE</t>
  </si>
  <si>
    <t>Estland</t>
  </si>
  <si>
    <t>EG</t>
  </si>
  <si>
    <t>Ägypten</t>
  </si>
  <si>
    <t>EH</t>
  </si>
  <si>
    <t>West Sahara</t>
  </si>
  <si>
    <t>ER</t>
  </si>
  <si>
    <t>Eritrea</t>
  </si>
  <si>
    <t>ES</t>
  </si>
  <si>
    <t>Spanien</t>
  </si>
  <si>
    <t>ET</t>
  </si>
  <si>
    <t>Äthiopien</t>
  </si>
  <si>
    <t>EU</t>
  </si>
  <si>
    <t>Europäische U.</t>
  </si>
  <si>
    <t>FI</t>
  </si>
  <si>
    <t>Finnland</t>
  </si>
  <si>
    <t>FJ</t>
  </si>
  <si>
    <t>Fidschi</t>
  </si>
  <si>
    <t>FK</t>
  </si>
  <si>
    <t>Falklandinseln</t>
  </si>
  <si>
    <t>Mikronesien</t>
  </si>
  <si>
    <t>Färöer</t>
  </si>
  <si>
    <t>FR</t>
  </si>
  <si>
    <t>Frankreich</t>
  </si>
  <si>
    <t>Gabun</t>
  </si>
  <si>
    <t>GB</t>
  </si>
  <si>
    <t>Verein. Königr.</t>
  </si>
  <si>
    <t>GD</t>
  </si>
  <si>
    <t>Grenada</t>
  </si>
  <si>
    <t>GE</t>
  </si>
  <si>
    <t>Georgien</t>
  </si>
  <si>
    <t>GF</t>
  </si>
  <si>
    <t>Französ.Guayana</t>
  </si>
  <si>
    <t>Guernsey</t>
  </si>
  <si>
    <t>GH</t>
  </si>
  <si>
    <t>Ghana</t>
  </si>
  <si>
    <t>Gibraltar</t>
  </si>
  <si>
    <t>Grönland</t>
  </si>
  <si>
    <t>GM</t>
  </si>
  <si>
    <t>Gambia</t>
  </si>
  <si>
    <t>GN</t>
  </si>
  <si>
    <t>Guinea</t>
  </si>
  <si>
    <t>GP</t>
  </si>
  <si>
    <t>Guadeloupe</t>
  </si>
  <si>
    <t>GQ</t>
  </si>
  <si>
    <t>Äquatorialguine</t>
  </si>
  <si>
    <t>GR</t>
  </si>
  <si>
    <t>Griechenland</t>
  </si>
  <si>
    <t>S. Sandwich Ins</t>
  </si>
  <si>
    <t>GT</t>
  </si>
  <si>
    <t>Guatemala</t>
  </si>
  <si>
    <t>GU</t>
  </si>
  <si>
    <t>Guam</t>
  </si>
  <si>
    <t>GW</t>
  </si>
  <si>
    <t>Guinea-Bissau</t>
  </si>
  <si>
    <t>GY</t>
  </si>
  <si>
    <t>Guyana</t>
  </si>
  <si>
    <t>HK</t>
  </si>
  <si>
    <t>Hongkong</t>
  </si>
  <si>
    <t>HM</t>
  </si>
  <si>
    <t>Heard/McDon.Ins</t>
  </si>
  <si>
    <t>HN</t>
  </si>
  <si>
    <t>Honduras</t>
  </si>
  <si>
    <t>HR</t>
  </si>
  <si>
    <t>Kroatien</t>
  </si>
  <si>
    <t>HT</t>
  </si>
  <si>
    <t>Haiti</t>
  </si>
  <si>
    <t>Ungarn</t>
  </si>
  <si>
    <t>Indonesien</t>
  </si>
  <si>
    <t>IE</t>
  </si>
  <si>
    <t>Irland</t>
  </si>
  <si>
    <t>IL</t>
  </si>
  <si>
    <t>Israel</t>
  </si>
  <si>
    <t>IM</t>
  </si>
  <si>
    <t>Isle of Man</t>
  </si>
  <si>
    <t>IN</t>
  </si>
  <si>
    <t>Indien</t>
  </si>
  <si>
    <t>IO</t>
  </si>
  <si>
    <t>Brit.Geb.Ind.Oz</t>
  </si>
  <si>
    <t>IQ</t>
  </si>
  <si>
    <t>Irak</t>
  </si>
  <si>
    <t>IR</t>
  </si>
  <si>
    <t>Iran</t>
  </si>
  <si>
    <t>IS</t>
  </si>
  <si>
    <t>Island</t>
  </si>
  <si>
    <t>IT</t>
  </si>
  <si>
    <t>Italien</t>
  </si>
  <si>
    <t>JE</t>
  </si>
  <si>
    <t>Jersey</t>
  </si>
  <si>
    <t>JM</t>
  </si>
  <si>
    <t>Jamaika</t>
  </si>
  <si>
    <t>JO</t>
  </si>
  <si>
    <t>Jordanien</t>
  </si>
  <si>
    <t>JP</t>
  </si>
  <si>
    <t>Japan</t>
  </si>
  <si>
    <t>KE</t>
  </si>
  <si>
    <t>Kenia</t>
  </si>
  <si>
    <t>Kirgisistan</t>
  </si>
  <si>
    <t>Kambodscha</t>
  </si>
  <si>
    <t>Kiribati</t>
  </si>
  <si>
    <t>KM</t>
  </si>
  <si>
    <t>Komoren</t>
  </si>
  <si>
    <t>St.Kitts&amp;Nevis</t>
  </si>
  <si>
    <t>Nordkorea</t>
  </si>
  <si>
    <t>Südkorea</t>
  </si>
  <si>
    <t>KW</t>
  </si>
  <si>
    <t>Kuwait</t>
  </si>
  <si>
    <t>KY</t>
  </si>
  <si>
    <t>Kaimaninseln</t>
  </si>
  <si>
    <t>KZ</t>
  </si>
  <si>
    <t>Kasachstan</t>
  </si>
  <si>
    <t>LA</t>
  </si>
  <si>
    <t>Laos</t>
  </si>
  <si>
    <t>LB</t>
  </si>
  <si>
    <t>Libanon</t>
  </si>
  <si>
    <t>LC</t>
  </si>
  <si>
    <t>St. Lucia</t>
  </si>
  <si>
    <t>LI</t>
  </si>
  <si>
    <t>Liechtenstein</t>
  </si>
  <si>
    <t>LK</t>
  </si>
  <si>
    <t>Sri Lanka</t>
  </si>
  <si>
    <t>LR</t>
  </si>
  <si>
    <t>Liberia</t>
  </si>
  <si>
    <t>Lesotho</t>
  </si>
  <si>
    <t>LT</t>
  </si>
  <si>
    <t>Litauen</t>
  </si>
  <si>
    <t>LU</t>
  </si>
  <si>
    <t>Luxemburg</t>
  </si>
  <si>
    <t>LV</t>
  </si>
  <si>
    <t>Lettland</t>
  </si>
  <si>
    <t>LY</t>
  </si>
  <si>
    <t>Libyen</t>
  </si>
  <si>
    <t>MA</t>
  </si>
  <si>
    <t>Marokko</t>
  </si>
  <si>
    <t>MC</t>
  </si>
  <si>
    <t>Monaco</t>
  </si>
  <si>
    <t>MD</t>
  </si>
  <si>
    <t>Moldau</t>
  </si>
  <si>
    <t>ME</t>
  </si>
  <si>
    <t>Montenegro</t>
  </si>
  <si>
    <t>MG</t>
  </si>
  <si>
    <t>Madagaskar</t>
  </si>
  <si>
    <t>MH</t>
  </si>
  <si>
    <t>Marshall-Insel</t>
  </si>
  <si>
    <t>Mazedonien</t>
  </si>
  <si>
    <t>Mali</t>
  </si>
  <si>
    <t>Myanmar</t>
  </si>
  <si>
    <t>MN</t>
  </si>
  <si>
    <t>Mongolei</t>
  </si>
  <si>
    <t>MO</t>
  </si>
  <si>
    <t>Macau</t>
  </si>
  <si>
    <t>MP</t>
  </si>
  <si>
    <t>Nördl. Marianen</t>
  </si>
  <si>
    <t>MQ</t>
  </si>
  <si>
    <t>Martinique</t>
  </si>
  <si>
    <t>MR</t>
  </si>
  <si>
    <t>Mauretanien</t>
  </si>
  <si>
    <t>MS</t>
  </si>
  <si>
    <t>Montserrat</t>
  </si>
  <si>
    <t>MT</t>
  </si>
  <si>
    <t>Malta</t>
  </si>
  <si>
    <t>MU</t>
  </si>
  <si>
    <t>Mauritius</t>
  </si>
  <si>
    <t>MV</t>
  </si>
  <si>
    <t>Malediven</t>
  </si>
  <si>
    <t>MW</t>
  </si>
  <si>
    <t>Malawi</t>
  </si>
  <si>
    <t>MX</t>
  </si>
  <si>
    <t>Mexiko</t>
  </si>
  <si>
    <t>MY</t>
  </si>
  <si>
    <t>Malaysia</t>
  </si>
  <si>
    <t>MZ</t>
  </si>
  <si>
    <t>Mosambik</t>
  </si>
  <si>
    <t>NA</t>
  </si>
  <si>
    <t>Namibia</t>
  </si>
  <si>
    <t>NC</t>
  </si>
  <si>
    <t>Neukaledonien</t>
  </si>
  <si>
    <t>NE</t>
  </si>
  <si>
    <t>Niger</t>
  </si>
  <si>
    <t>Norfolkinseln</t>
  </si>
  <si>
    <t>NG</t>
  </si>
  <si>
    <t>Nigeria</t>
  </si>
  <si>
    <t>NI</t>
  </si>
  <si>
    <t>Nicaragua</t>
  </si>
  <si>
    <t>NL</t>
  </si>
  <si>
    <t>Niederlande</t>
  </si>
  <si>
    <t>NO</t>
  </si>
  <si>
    <t>Norwegen</t>
  </si>
  <si>
    <t>NP</t>
  </si>
  <si>
    <t>Nepal</t>
  </si>
  <si>
    <t>NR</t>
  </si>
  <si>
    <t>Nauru</t>
  </si>
  <si>
    <t>NT</t>
  </si>
  <si>
    <t>NATO</t>
  </si>
  <si>
    <t>NU</t>
  </si>
  <si>
    <t>Niue-Inseln</t>
  </si>
  <si>
    <t>Neuseeland</t>
  </si>
  <si>
    <t>OM</t>
  </si>
  <si>
    <t>Oman</t>
  </si>
  <si>
    <t>OR</t>
  </si>
  <si>
    <t>Orange</t>
  </si>
  <si>
    <t>Panama</t>
  </si>
  <si>
    <t>Peru</t>
  </si>
  <si>
    <t>PF</t>
  </si>
  <si>
    <t>FranzPolynesien</t>
  </si>
  <si>
    <t>PG</t>
  </si>
  <si>
    <t>Papua-Neuguinea</t>
  </si>
  <si>
    <t>PH</t>
  </si>
  <si>
    <t>Philippinen</t>
  </si>
  <si>
    <t>Pakistan</t>
  </si>
  <si>
    <t>Polen</t>
  </si>
  <si>
    <t>PM</t>
  </si>
  <si>
    <t>StPier.,Miquel.</t>
  </si>
  <si>
    <t>PN</t>
  </si>
  <si>
    <t>Pitcairn Inseln</t>
  </si>
  <si>
    <t>PR</t>
  </si>
  <si>
    <t>Puerto Rico</t>
  </si>
  <si>
    <t>PS</t>
  </si>
  <si>
    <t>Palästina</t>
  </si>
  <si>
    <t>PT</t>
  </si>
  <si>
    <t>Portugal</t>
  </si>
  <si>
    <t>PW</t>
  </si>
  <si>
    <t>Palau</t>
  </si>
  <si>
    <t>PY</t>
  </si>
  <si>
    <t>Paraguay</t>
  </si>
  <si>
    <t>QA</t>
  </si>
  <si>
    <t>Katar</t>
  </si>
  <si>
    <t>RE</t>
  </si>
  <si>
    <t>Reunion</t>
  </si>
  <si>
    <t>RO</t>
  </si>
  <si>
    <t>Rumänien</t>
  </si>
  <si>
    <t>RS</t>
  </si>
  <si>
    <t>Serbien</t>
  </si>
  <si>
    <t>RU</t>
  </si>
  <si>
    <t>Russische Foed.</t>
  </si>
  <si>
    <t>RW</t>
  </si>
  <si>
    <t>Ruanda</t>
  </si>
  <si>
    <t>SA</t>
  </si>
  <si>
    <t>Saudi-Arabien</t>
  </si>
  <si>
    <t>Salomonen</t>
  </si>
  <si>
    <t>Seychellen</t>
  </si>
  <si>
    <t>Sudan</t>
  </si>
  <si>
    <t>Schweden</t>
  </si>
  <si>
    <t>Singapur</t>
  </si>
  <si>
    <t>SH</t>
  </si>
  <si>
    <t>St. Helena</t>
  </si>
  <si>
    <t>SI</t>
  </si>
  <si>
    <t>Slowenien</t>
  </si>
  <si>
    <t>SJ</t>
  </si>
  <si>
    <t>Svalbard</t>
  </si>
  <si>
    <t>Slowakei</t>
  </si>
  <si>
    <t>Sierra Leone</t>
  </si>
  <si>
    <t>SM</t>
  </si>
  <si>
    <t>San Marino</t>
  </si>
  <si>
    <t>SN</t>
  </si>
  <si>
    <t>Senegal</t>
  </si>
  <si>
    <t>Somalia</t>
  </si>
  <si>
    <t>SR</t>
  </si>
  <si>
    <t>Suriname</t>
  </si>
  <si>
    <t>SS</t>
  </si>
  <si>
    <t>Südsudan</t>
  </si>
  <si>
    <t>S.Tome,Principe</t>
  </si>
  <si>
    <t>SV</t>
  </si>
  <si>
    <t>El Salvador</t>
  </si>
  <si>
    <t>SY</t>
  </si>
  <si>
    <t>Syrien</t>
  </si>
  <si>
    <t>SZ</t>
  </si>
  <si>
    <t>Swasiland</t>
  </si>
  <si>
    <t>TC</t>
  </si>
  <si>
    <t>Turks-,Caicosin</t>
  </si>
  <si>
    <t>TD</t>
  </si>
  <si>
    <t>Tschad</t>
  </si>
  <si>
    <t>French S.Territ</t>
  </si>
  <si>
    <t>Togo</t>
  </si>
  <si>
    <t>TH</t>
  </si>
  <si>
    <t>Thailand</t>
  </si>
  <si>
    <t>TJ</t>
  </si>
  <si>
    <t>Tadschikistan</t>
  </si>
  <si>
    <t>Tokelau-Inseln</t>
  </si>
  <si>
    <t>Osttimor</t>
  </si>
  <si>
    <t>TM</t>
  </si>
  <si>
    <t>Turkmenistan</t>
  </si>
  <si>
    <t>TN</t>
  </si>
  <si>
    <t>Tunesien</t>
  </si>
  <si>
    <t>Tonga</t>
  </si>
  <si>
    <t>Ost Timor</t>
  </si>
  <si>
    <t>Türkei</t>
  </si>
  <si>
    <t>Trinidad,Tobago</t>
  </si>
  <si>
    <t>TV</t>
  </si>
  <si>
    <t>Tuvalu</t>
  </si>
  <si>
    <t>TW</t>
  </si>
  <si>
    <t>Taiwan</t>
  </si>
  <si>
    <t>TZ</t>
  </si>
  <si>
    <t>Tansania</t>
  </si>
  <si>
    <t>UA</t>
  </si>
  <si>
    <t>Ukraine</t>
  </si>
  <si>
    <t>UG</t>
  </si>
  <si>
    <t>Uganda</t>
  </si>
  <si>
    <t>UM</t>
  </si>
  <si>
    <t>Minor Outl.Ins.</t>
  </si>
  <si>
    <t>UN</t>
  </si>
  <si>
    <t>Vereinigte Nat.</t>
  </si>
  <si>
    <t>US</t>
  </si>
  <si>
    <t>USA</t>
  </si>
  <si>
    <t>UY</t>
  </si>
  <si>
    <t>Uruguay</t>
  </si>
  <si>
    <t>UZ</t>
  </si>
  <si>
    <t>Usbekistan</t>
  </si>
  <si>
    <t>VA</t>
  </si>
  <si>
    <t>Vatikanstadt</t>
  </si>
  <si>
    <t>VC</t>
  </si>
  <si>
    <t>St. Vincent</t>
  </si>
  <si>
    <t>VE</t>
  </si>
  <si>
    <t>Venezuela</t>
  </si>
  <si>
    <t>VG</t>
  </si>
  <si>
    <t>Brit.Jungferni.</t>
  </si>
  <si>
    <t>Amer.Jungferni.</t>
  </si>
  <si>
    <t>VN</t>
  </si>
  <si>
    <t>Vietnam</t>
  </si>
  <si>
    <t>VU</t>
  </si>
  <si>
    <t>Vanuatu</t>
  </si>
  <si>
    <t>Wallis,Futuna</t>
  </si>
  <si>
    <t>WS</t>
  </si>
  <si>
    <t>Westsamoa</t>
  </si>
  <si>
    <t>XK</t>
  </si>
  <si>
    <t>Kosovo</t>
  </si>
  <si>
    <t>YE</t>
  </si>
  <si>
    <t>Jemen</t>
  </si>
  <si>
    <t>YT</t>
  </si>
  <si>
    <t>Mayotte</t>
  </si>
  <si>
    <t>YU</t>
  </si>
  <si>
    <t>Jugoslawien</t>
  </si>
  <si>
    <t>ZA</t>
  </si>
  <si>
    <t>Südafrika</t>
  </si>
  <si>
    <t>ZM</t>
  </si>
  <si>
    <t>Sambia</t>
  </si>
  <si>
    <t>ZW</t>
  </si>
  <si>
    <t>Simbabwe</t>
  </si>
  <si>
    <t>Gebindeeinheit/Palette bei bestehendem Artikel hinzufügen</t>
  </si>
  <si>
    <t>200 PALET.ISO 0 - 1/2 EURO.PALET.800X600 MM</t>
  </si>
  <si>
    <t>201 PALET.ISO 1 - 1/1 EURO-PALET.800X1200 MM</t>
  </si>
  <si>
    <t>202 PALET.ISO 2 STANDARDPALET.1000X1200 MM</t>
  </si>
  <si>
    <t>203 1/4 EURO-PALET.STANDARDPALET.600X400 MM</t>
  </si>
  <si>
    <t>204 1/8 EURO-PALET.STANDARDPALET.400X300 MM</t>
  </si>
  <si>
    <t>205 KUNSTOFF PALET.ISO 1 800X1200 MM (SYNTHETISCH)</t>
  </si>
  <si>
    <t>206 KUNSTOFF PALET.ISO 2 1000X1200 MM (SYNTHETISCH)</t>
  </si>
  <si>
    <t>207 Pallet 1/2 of ISO 2</t>
  </si>
  <si>
    <t>210 GROßHÄNDLER-PALET./WIRD VOM GROßHÄN.BEREITGESTELLT</t>
  </si>
  <si>
    <t>37 PALET.EPAL 1 - 1/1 EURO-PALET.800X1200 MM</t>
  </si>
  <si>
    <t>50 Individuell gefertigte Plattform</t>
  </si>
  <si>
    <t>CP2 Holzpalette 800 x 1200 mm</t>
  </si>
  <si>
    <t>DPE Display-Packung</t>
  </si>
  <si>
    <t>EPL Brewery Europallet</t>
  </si>
  <si>
    <t>IA Verpackung, Display, Holz</t>
  </si>
  <si>
    <t>IB Verpackung, Display, Pappe</t>
  </si>
  <si>
    <t>IC Verpackung, Display, Plastik</t>
  </si>
  <si>
    <t>ID Verpackung, Display, Metall</t>
  </si>
  <si>
    <t>NPW NICHT PALETTIERTE WARE</t>
  </si>
  <si>
    <t>NPW</t>
  </si>
  <si>
    <t>PAL Palettierte Ware</t>
  </si>
  <si>
    <t>PB Palettenbox</t>
  </si>
  <si>
    <t>PX Palette</t>
  </si>
  <si>
    <t>Y1 1/4 CHEP PALETTE</t>
  </si>
  <si>
    <t>Y3 1/1 CHEP Palette</t>
  </si>
  <si>
    <t>YY2 1/2 chep pallet (600x800mm)</t>
  </si>
  <si>
    <t>Lieferanten-Artikelnummer:</t>
  </si>
  <si>
    <t>Verpackungsart dieser Gebindeeinheit:</t>
  </si>
  <si>
    <t>Einweg/Mehrweg?</t>
  </si>
  <si>
    <t>Explosive Stoffe und Gegenstände mit Explosivstoff</t>
  </si>
  <si>
    <t>Gase</t>
  </si>
  <si>
    <t>Entzündbare flüssige Stoffe</t>
  </si>
  <si>
    <t>Entzündbare feste Stoffe</t>
  </si>
  <si>
    <t>Selbstentzündliche Stoffe</t>
  </si>
  <si>
    <t>Stoffe, die in Berührung mit Wasser entzündbare Gase entwickeln</t>
  </si>
  <si>
    <t>Entzündend (oxidierend) wirkende Stoffe</t>
  </si>
  <si>
    <t>Organische Peroxide</t>
  </si>
  <si>
    <t>Giftige Stoffe</t>
  </si>
  <si>
    <t>Ansteckungsgefährliche Stoffe</t>
  </si>
  <si>
    <t>Radioaktive Stoffe</t>
  </si>
  <si>
    <t>Ätzende Stoffe</t>
  </si>
  <si>
    <t>Verschiedene gefährliche Stoffe und Gegenstände</t>
  </si>
  <si>
    <t>Gefahrgutklasse</t>
  </si>
  <si>
    <t>4.1</t>
  </si>
  <si>
    <t>4.2</t>
  </si>
  <si>
    <t>4.3</t>
  </si>
  <si>
    <t>5.1</t>
  </si>
  <si>
    <t>5.2</t>
  </si>
  <si>
    <t>6.1</t>
  </si>
  <si>
    <t>6.2</t>
  </si>
  <si>
    <t>Tierischer Lab?</t>
  </si>
  <si>
    <t>Mikrobiologischer Lab?</t>
  </si>
  <si>
    <t>Pfandwert des Trägers der Gebindeeinheit 2:</t>
  </si>
  <si>
    <t>Pfandwert des Trägers der Gebindeeinheit 1:</t>
  </si>
  <si>
    <t>F</t>
  </si>
  <si>
    <t>T</t>
  </si>
  <si>
    <t>H</t>
  </si>
  <si>
    <t>S</t>
  </si>
  <si>
    <t>Feinherb</t>
  </si>
  <si>
    <t>Halbtrocken</t>
  </si>
  <si>
    <t>Lieblich</t>
  </si>
  <si>
    <t>Süß</t>
  </si>
  <si>
    <t>Trocken</t>
  </si>
  <si>
    <t>Art des Pfands</t>
  </si>
  <si>
    <t>Einweg</t>
  </si>
  <si>
    <t>1</t>
  </si>
  <si>
    <t>2</t>
  </si>
  <si>
    <t>0</t>
  </si>
  <si>
    <t>Volle MwSt (19%)</t>
  </si>
  <si>
    <t>Ermäßigte MwSt (7%)</t>
  </si>
  <si>
    <t>Ohne</t>
  </si>
  <si>
    <t>EL</t>
  </si>
  <si>
    <t xml:space="preserve">Lieferant </t>
  </si>
  <si>
    <t>REWE</t>
  </si>
  <si>
    <t>PER-Cycle &amp; Sonstige</t>
  </si>
  <si>
    <t>ZEWG</t>
  </si>
  <si>
    <t>ZMWG</t>
  </si>
  <si>
    <t>Materialkurztext für SAP:</t>
  </si>
  <si>
    <t>Inverkehrbringer</t>
  </si>
  <si>
    <t xml:space="preserve">Hier ist Platz für eine
Produktabbildung
(max. 1 MB).
Diese kann über
"Einfügen" -&gt; "Bilder" 
hier eingefügt werden. </t>
  </si>
  <si>
    <t>HKZ1</t>
  </si>
  <si>
    <t>HKZ2</t>
  </si>
  <si>
    <t>HKZ3</t>
  </si>
  <si>
    <t>HKZ4</t>
  </si>
  <si>
    <t>Mindestkühltemperatur (in °C):</t>
  </si>
  <si>
    <t>% Fett i.Tr.</t>
  </si>
  <si>
    <t>mindestens … % Fett i.Tr.</t>
  </si>
  <si>
    <t>Listen-Einkaufspreis (in €):</t>
  </si>
  <si>
    <t>PRO PLANET</t>
  </si>
  <si>
    <t>TÜV exklusiv</t>
  </si>
  <si>
    <t>Kennzeichnung für Tierhaltung Stufe 1</t>
  </si>
  <si>
    <t>Kennzeichnung für Tierhaltung Stufe 2</t>
  </si>
  <si>
    <t>Kennzeichnung für Tierhaltung Stufe 3</t>
  </si>
  <si>
    <t>Kennzeichnung für Tierhaltung Stufe 4</t>
  </si>
  <si>
    <t>ABG Bio-Kontrollstelle</t>
  </si>
  <si>
    <t>contains min 85% of Quebec organic products/processed&amp;packed</t>
  </si>
  <si>
    <t>ABQ</t>
  </si>
  <si>
    <t>ACMI-zertifiziert (Künsterlbedarf z.B. für Kinder)</t>
  </si>
  <si>
    <t>ACMI</t>
  </si>
  <si>
    <t>Australian certification for organic and biodynamic produce</t>
  </si>
  <si>
    <t>ACO</t>
  </si>
  <si>
    <t>Aliments du Quebec - Food from  Quebec</t>
  </si>
  <si>
    <t>ADQ</t>
  </si>
  <si>
    <t>AISE_2005</t>
  </si>
  <si>
    <t>AISE_2010</t>
  </si>
  <si>
    <t>ALUMINIUM_ GESAMTVERBAND_DER_ ALUMINIUMINDUSTRIE</t>
  </si>
  <si>
    <t>ALUV</t>
  </si>
  <si>
    <t>Aliments Prepares au Quebec - processed and packed entirely</t>
  </si>
  <si>
    <t>APQ</t>
  </si>
  <si>
    <t>Food from Quebec composed of min. 85% of Quebec organic prod</t>
  </si>
  <si>
    <t>AQB</t>
  </si>
  <si>
    <t>Organic food certification from origin to the final product</t>
  </si>
  <si>
    <t>ARGT</t>
  </si>
  <si>
    <t>Ökologische Zertifizierungsorganisation</t>
  </si>
  <si>
    <t>ASCO</t>
  </si>
  <si>
    <t>ATG (technische Prüfung durch Butgb)</t>
  </si>
  <si>
    <t>ATG</t>
  </si>
  <si>
    <t>ANIMAL_WELFARE_APPROVED_GRASSFED</t>
  </si>
  <si>
    <t>AWAG</t>
  </si>
  <si>
    <t>BAP-2-STERN zertifizierte Meeresfrüchte aus Aquakultur</t>
  </si>
  <si>
    <t>BA2S</t>
  </si>
  <si>
    <t>BAP-3-STERN zertifizierte Meeresfrüchte aus Aquakultur</t>
  </si>
  <si>
    <t>BA3S</t>
  </si>
  <si>
    <t>BAP-4-STERN zertifizierte Meeresfrüchte aus Aquakultur</t>
  </si>
  <si>
    <t>BA4S</t>
  </si>
  <si>
    <t>BRITISH_DENTAL_HEALTH</t>
  </si>
  <si>
    <t>BDH</t>
  </si>
  <si>
    <t>BELGAQUA</t>
  </si>
  <si>
    <t>BEAQ</t>
  </si>
  <si>
    <t>BEBAT</t>
  </si>
  <si>
    <t>BEBA</t>
  </si>
  <si>
    <t>BENOR</t>
  </si>
  <si>
    <t>BENR</t>
  </si>
  <si>
    <t>Bewuste Keuze Bew. Wahl-Regal-Nahrungsmittel v b. Gesundheit</t>
  </si>
  <si>
    <t>BEWU</t>
  </si>
  <si>
    <t>BKP1 - Biokunststoff Produkt</t>
  </si>
  <si>
    <t>BKP2 - Biokunststoff Produkt</t>
  </si>
  <si>
    <t>BKP3 - Biokunststoff Produkt</t>
  </si>
  <si>
    <t>BKP4 - Biokunststoff Produkt</t>
  </si>
  <si>
    <t>BKP5 - Biokunststoff Produkt</t>
  </si>
  <si>
    <t>BKP6 - Biokunststoff Produkt</t>
  </si>
  <si>
    <t>BKV1 - Biokunststoff Verpackung</t>
  </si>
  <si>
    <t>BKV2 - Biokunststoff Verpackung</t>
  </si>
  <si>
    <t>BKV3 - Biokunststoff Verpackung</t>
  </si>
  <si>
    <t>BKV4 - Biokunststoff Verpackung</t>
  </si>
  <si>
    <t>BKV5 - Biokunststoff Verpackung</t>
  </si>
  <si>
    <t>BKV6 - Biokunststoff Verpackung</t>
  </si>
  <si>
    <t>Besseres Leben 1-Stern (Mindesanforderungen für Rinderhaltun</t>
  </si>
  <si>
    <t>BL1S</t>
  </si>
  <si>
    <t>Besseres Leben 2-Stern (Verbesserungen für die Rinderhaltung</t>
  </si>
  <si>
    <t>BL2S</t>
  </si>
  <si>
    <t>Besseres Leben 3-Stern (Biologische Rinderhaltung)</t>
  </si>
  <si>
    <t>BL3S</t>
  </si>
  <si>
    <t>Bio-Landwirtschaft Ennstal - garantiert kontrollie</t>
  </si>
  <si>
    <t>CAN/ BNQ (Bureau de normalisation du Quebec) Certified</t>
  </si>
  <si>
    <t>BNQ</t>
  </si>
  <si>
    <t>compostable materials standards: biodegrading in composting</t>
  </si>
  <si>
    <t>BPI</t>
  </si>
  <si>
    <t>BRC GLOBAL STANDARDS (Sicherheits- und Qualitätszertifizieru</t>
  </si>
  <si>
    <t>BRC</t>
  </si>
  <si>
    <t>BSCI (Business Social Compliance Initiative für ethische Arb</t>
  </si>
  <si>
    <t>BSCI</t>
  </si>
  <si>
    <t>BreatheWay membranes - extend shelf life by reduced oxygen</t>
  </si>
  <si>
    <t>BWM</t>
  </si>
  <si>
    <t>Cradle to Cradle certified</t>
  </si>
  <si>
    <t>CERTIFIED_ANGUS_BEEF</t>
  </si>
  <si>
    <t>CAB</t>
  </si>
  <si>
    <t>CAC_ABSENCE_OF_ALMOND</t>
  </si>
  <si>
    <t>CACA</t>
  </si>
  <si>
    <t>CAC_ABSENCE_OF_EGG</t>
  </si>
  <si>
    <t>CACE</t>
  </si>
  <si>
    <t>CAC_ABSENCE_OF_MILK</t>
  </si>
  <si>
    <t>CACM</t>
  </si>
  <si>
    <t>CAC_ABSENCE_OF_PEANUT</t>
  </si>
  <si>
    <t>CACP</t>
  </si>
  <si>
    <t>Canadian Association of Fire Chiefs (CAFC) Approved</t>
  </si>
  <si>
    <t>CAFC</t>
  </si>
  <si>
    <t>CANADIAN_AGRICULTUAL_PRODUCTS</t>
  </si>
  <si>
    <t>CAP</t>
  </si>
  <si>
    <t>CEBEC</t>
  </si>
  <si>
    <t>CBEC</t>
  </si>
  <si>
    <t>Canadian Consumer Choice Award</t>
  </si>
  <si>
    <t>CCA</t>
  </si>
  <si>
    <t>Canadian Certified Compostable (e.g. for Plastic Bags)</t>
  </si>
  <si>
    <t>CCC</t>
  </si>
  <si>
    <t>CCOF - California Certified Organic Farmers</t>
  </si>
  <si>
    <t>CCOF</t>
  </si>
  <si>
    <t>Recognized Canadian Dermatology Association for Skin Health</t>
  </si>
  <si>
    <t>CDA</t>
  </si>
  <si>
    <t>Recognized Canadian Dermatology Association for Sun Protecti</t>
  </si>
  <si>
    <t>CDAS</t>
  </si>
  <si>
    <t>CCA_GLUTEN_FREE</t>
  </si>
  <si>
    <t>CGF</t>
  </si>
  <si>
    <t>Compassion in World Farming</t>
  </si>
  <si>
    <t>CIWF</t>
  </si>
  <si>
    <t>100 Prozent kanadische Milch</t>
  </si>
  <si>
    <t>CMIL</t>
  </si>
  <si>
    <t>OE 100 Stad. kontrolliert/zertifiziert  Gehalt an biol.angeb</t>
  </si>
  <si>
    <t>CO1</t>
  </si>
  <si>
    <t>Kosher - CRC Dairy, certification for Dairy products, North</t>
  </si>
  <si>
    <t>CRC</t>
  </si>
  <si>
    <t>Logo of  UK Corrugated Industry for recyclability of cardboa</t>
  </si>
  <si>
    <t>CRY</t>
  </si>
  <si>
    <t>CSA_INTERNATIONAL</t>
  </si>
  <si>
    <t>CSAI</t>
  </si>
  <si>
    <t>CPE_SCHARREL_EIEREN</t>
  </si>
  <si>
    <t>CSE</t>
  </si>
  <si>
    <t>CPE_VRIJE_UITLOOP_EIEREN</t>
  </si>
  <si>
    <t>CVUE</t>
  </si>
  <si>
    <t>PRODERM – dermatologisch bestätigt</t>
  </si>
  <si>
    <t>Dansk Indeklima Maerket - voluntary labeling scheme</t>
  </si>
  <si>
    <t>DIM</t>
  </si>
  <si>
    <t>Demeter label</t>
  </si>
  <si>
    <t>Dolphin Safe / Dolphin Friendly</t>
  </si>
  <si>
    <t>Tierschutzlabel Deutscher Tierschutzbund Einstieg</t>
  </si>
  <si>
    <t>Tierschutzlabel Deutscher Tierschutzbund Premium</t>
  </si>
  <si>
    <t>DUURZAAM VARKENSVLEES (Vorschriften f. Wohlergehen v Schwein</t>
  </si>
  <si>
    <t>DUUR</t>
  </si>
  <si>
    <t>Aus Kaup (Estonia)</t>
  </si>
  <si>
    <t>Epeat Bronze (Electronic Product Environmental Assessment To</t>
  </si>
  <si>
    <t>EBRO</t>
  </si>
  <si>
    <t>ECOCERT_COSMOS_ORGANIC</t>
  </si>
  <si>
    <t>ECCO</t>
  </si>
  <si>
    <t>ECOCERT_COSMOS_NATURAL</t>
  </si>
  <si>
    <t>ECN</t>
  </si>
  <si>
    <t>Epeat Gold (Electronic Product Environmental Assessment Tool</t>
  </si>
  <si>
    <t>EGOL</t>
  </si>
  <si>
    <t>Biologisch produzierte Nahrungsmittel zertifiziert von Skal</t>
  </si>
  <si>
    <t>EKO</t>
  </si>
  <si>
    <t>EU Fertigpackungsrichtlinie 76/211/EEC</t>
  </si>
  <si>
    <t>EMAR</t>
  </si>
  <si>
    <t>ENEC - European Norms Electrical Certification</t>
  </si>
  <si>
    <t>ENEC</t>
  </si>
  <si>
    <t>Eczema Society of Canada - Accepted</t>
  </si>
  <si>
    <t>ESC</t>
  </si>
  <si>
    <t>Epeat Silber (Electronic Product Environmental Assessment To</t>
  </si>
  <si>
    <t>ESIL</t>
  </si>
  <si>
    <t>ERKEND_STREEK_PRODUCT</t>
  </si>
  <si>
    <t>ESP</t>
  </si>
  <si>
    <t>V Label Vegetarian - European Vegetarian Union</t>
  </si>
  <si>
    <t>EVLV</t>
  </si>
  <si>
    <t>SVENSK_ FAGEL</t>
  </si>
  <si>
    <t>FAGE</t>
  </si>
  <si>
    <t>Falken</t>
  </si>
  <si>
    <t>FALK</t>
  </si>
  <si>
    <t>FAIR_FOR_LIFE</t>
  </si>
  <si>
    <t>FFL</t>
  </si>
  <si>
    <t>Freiwillige QS-Inspektion Arbeits- und Sozialbedingungen</t>
  </si>
  <si>
    <t>FIAS</t>
  </si>
  <si>
    <t>FLAMME_VERTE</t>
  </si>
  <si>
    <t>FLAM</t>
  </si>
  <si>
    <t>FRANCE_LIMOUSIN_MEAT</t>
  </si>
  <si>
    <t>FLM</t>
  </si>
  <si>
    <t>FairMast</t>
  </si>
  <si>
    <t>FOODLAND_ONTARIO</t>
  </si>
  <si>
    <t>FOOO</t>
  </si>
  <si>
    <t>FOUNDATION_ART</t>
  </si>
  <si>
    <t>FOUN</t>
  </si>
  <si>
    <t>Forest Products - Product lines from a certified forest</t>
  </si>
  <si>
    <t>FPZ</t>
  </si>
  <si>
    <t>FEDERALLY_REGISTERED_INSPECTED_CANADA</t>
  </si>
  <si>
    <t>FRIC</t>
  </si>
  <si>
    <t>FSC 100% Produkt - aus vorbildlich bewirtschafteten Wäldern</t>
  </si>
  <si>
    <t>FSC Mix Produkt - aus verantwortungsvollen Quellen</t>
  </si>
  <si>
    <t>FSC Recycled Produkt - Forest Stewardship Councel Recycled</t>
  </si>
  <si>
    <t>FSC 100 % Verpackung - aus vorbildlich bewirtschafteten Wäld</t>
  </si>
  <si>
    <t>FSC Mix Verpackung - aus verantwortungsvollen Quellen</t>
  </si>
  <si>
    <t>FSC Recycled Verpackung - Forest Stewardship Councel Recycle</t>
  </si>
  <si>
    <t>FAIR_TRADE_USA</t>
  </si>
  <si>
    <t>FTU</t>
  </si>
  <si>
    <t>GASKEUR</t>
  </si>
  <si>
    <t>GASK</t>
  </si>
  <si>
    <t>GASTEC</t>
  </si>
  <si>
    <t>GAST</t>
  </si>
  <si>
    <t>Global Care - innovative lighting solutions</t>
  </si>
  <si>
    <t>GC</t>
  </si>
  <si>
    <t>Gezondere Keuze Wahl, Grundnahrungsm. v besserem Gesundheits</t>
  </si>
  <si>
    <t>GEZO</t>
  </si>
  <si>
    <t>GFCO (Gluten-Frei Zertifizierungsorganisation, Nord Amerika)</t>
  </si>
  <si>
    <t>GFCO</t>
  </si>
  <si>
    <t>GFCP (Gluten-Frei Zertifizierungsprogramm, Nord Amerika)</t>
  </si>
  <si>
    <t>GFCP</t>
  </si>
  <si>
    <t>Global G.A.P GRASP</t>
  </si>
  <si>
    <t>GGPG</t>
  </si>
  <si>
    <t>Groen Label Kas für Firmen, die umweltfreundl. Gewächshäuser</t>
  </si>
  <si>
    <t>GLK</t>
  </si>
  <si>
    <t>Von Genetisch modifiziertem Ursprung</t>
  </si>
  <si>
    <t>GMO</t>
  </si>
  <si>
    <t>GMP-zertifiziert für Gute Produktionspraktiken</t>
  </si>
  <si>
    <t>GMPC</t>
  </si>
  <si>
    <t>GMP-ISO 22716 zertif. für Gute Produktionspraktiken bei Kosm</t>
  </si>
  <si>
    <t>GMPI</t>
  </si>
  <si>
    <t>GOOD_HOUSEKEEPING</t>
  </si>
  <si>
    <t>GOHO</t>
  </si>
  <si>
    <t>Green Restaurant Association Endorsed (bestätigt "grünes" Re</t>
  </si>
  <si>
    <t>GRAE</t>
  </si>
  <si>
    <t>GRASKEURMERK-Label (nl Richtlinien für Weide-/Landwirtschaft</t>
  </si>
  <si>
    <t>GRAS</t>
  </si>
  <si>
    <t>GreenChoice 100 - environmentally certified superior paperbo</t>
  </si>
  <si>
    <t>GRC</t>
  </si>
  <si>
    <t>GREEN_SEAL</t>
  </si>
  <si>
    <t>GRS</t>
  </si>
  <si>
    <t>Green Seal zertifiziert (unterstützt Nachhaltigkeit, grüne W</t>
  </si>
  <si>
    <t>GRSC</t>
  </si>
  <si>
    <t>GREEN_STAR_CERTIFIED</t>
  </si>
  <si>
    <t>GRST</t>
  </si>
  <si>
    <t>Halal Islamic Food and Nutrition Council of Canada (IFANCC)</t>
  </si>
  <si>
    <t>HAC</t>
  </si>
  <si>
    <t>HACCP - food safety according to the CAC)by the WHO and the</t>
  </si>
  <si>
    <t>HACC</t>
  </si>
  <si>
    <t>Kosher certification by Ottawa Vaad HaKashrut - Canada</t>
  </si>
  <si>
    <t>HAK</t>
  </si>
  <si>
    <t>HALAL_CORRECT</t>
  </si>
  <si>
    <t>HALC</t>
  </si>
  <si>
    <t>HALAL_PLUS</t>
  </si>
  <si>
    <t>HALP</t>
  </si>
  <si>
    <t>Halal Islamic Society of North America (ISNA) - Certificatio</t>
  </si>
  <si>
    <t>HAN</t>
  </si>
  <si>
    <t>Halal Food Council of South East Asia Thailand - Certificati</t>
  </si>
  <si>
    <t>HAT</t>
  </si>
  <si>
    <t>Hypertension Canada Medical Device</t>
  </si>
  <si>
    <t>HCM</t>
  </si>
  <si>
    <t>HEALTH_CHECK</t>
  </si>
  <si>
    <t>HEAL</t>
  </si>
  <si>
    <t>IFOAM</t>
  </si>
  <si>
    <t>IFOA</t>
  </si>
  <si>
    <t>IFS HPC Standard, der alle gesetzl. Sicherheits-/Qualitätsan</t>
  </si>
  <si>
    <t>IFSH</t>
  </si>
  <si>
    <t>IKB_EIEREN</t>
  </si>
  <si>
    <t>IKBE</t>
  </si>
  <si>
    <t>IKB_KIP</t>
  </si>
  <si>
    <t>IKBK</t>
  </si>
  <si>
    <t>IKB_VARKEN</t>
  </si>
  <si>
    <t>IKBV</t>
  </si>
  <si>
    <t>INT_PROTECTION</t>
  </si>
  <si>
    <t>INTP</t>
  </si>
  <si>
    <t>International Taste &amp; Quality (iTQi) Superior Taste Award</t>
  </si>
  <si>
    <t>ITQ</t>
  </si>
  <si>
    <t>KABELKEUR</t>
  </si>
  <si>
    <t>KABE</t>
  </si>
  <si>
    <t>Kosher Check - Canadian certification agency</t>
  </si>
  <si>
    <t>KCC</t>
  </si>
  <si>
    <t>KEMA_KEUR</t>
  </si>
  <si>
    <t>KEMA</t>
  </si>
  <si>
    <t>KIWA Qualitätssiegel (techn. Eigenschaften von Rohren, Armat</t>
  </si>
  <si>
    <t>KIWA</t>
  </si>
  <si>
    <t>Kosher COR Dairy - certification</t>
  </si>
  <si>
    <t>KOD</t>
  </si>
  <si>
    <t>Kosher COR Dairy Equipment - certification</t>
  </si>
  <si>
    <t>KOE</t>
  </si>
  <si>
    <t>Kosher COR Fish - certification</t>
  </si>
  <si>
    <t>KOF</t>
  </si>
  <si>
    <t>Kosher Kosher Greece - certification</t>
  </si>
  <si>
    <t>KOG</t>
  </si>
  <si>
    <t>Kosher Orthodox Jewish Congregation Parve - certification</t>
  </si>
  <si>
    <t>KOJ</t>
  </si>
  <si>
    <t>Kosher Star-K-Parve</t>
  </si>
  <si>
    <t>KOK</t>
  </si>
  <si>
    <t>KOMO Qualitätssiegel (Bauwesen und Installationssektor, Nied</t>
  </si>
  <si>
    <t>KOMO</t>
  </si>
  <si>
    <t>Kosher Kosher Madrid Spain - certification</t>
  </si>
  <si>
    <t>KOMS</t>
  </si>
  <si>
    <t>Kosher OK Dairy - certification</t>
  </si>
  <si>
    <t>KOO</t>
  </si>
  <si>
    <t>Kosher Star-K-Parve and Passover</t>
  </si>
  <si>
    <t>KOP</t>
  </si>
  <si>
    <t>Kosher Grand Rabbinate of Quebec Parve - certification</t>
  </si>
  <si>
    <t>KOR</t>
  </si>
  <si>
    <t>SVENSKT_KOTT</t>
  </si>
  <si>
    <t>KOTT</t>
  </si>
  <si>
    <t>Kosher - CRC Pareve, certification for Dairy products, North</t>
  </si>
  <si>
    <t>KRC</t>
  </si>
  <si>
    <t>KVBG_APPROVED</t>
  </si>
  <si>
    <t>KVBG</t>
  </si>
  <si>
    <t>LGA Qualitätssiegel (für zahlreiche Produkte, LGA Bayern, TÜ</t>
  </si>
  <si>
    <t>LGA</t>
  </si>
  <si>
    <t>Lacon - Privatinstitut für Quali erzeugter Lebens_x000D_</t>
  </si>
  <si>
    <t>Max Havelaar (Fair trade Symbol in den Niederlanden)</t>
  </si>
  <si>
    <t>MAXH</t>
  </si>
  <si>
    <t>M'ama Buffalo Standard</t>
  </si>
  <si>
    <t>family-friendly media, products and services in USA</t>
  </si>
  <si>
    <t>MCA</t>
  </si>
  <si>
    <t>MILIEUKEUR</t>
  </si>
  <si>
    <t>MILI</t>
  </si>
  <si>
    <t>MPS-A (Zertifikat für umweltfreundlichen Anbau höchster Stuf</t>
  </si>
  <si>
    <t>MPSA</t>
  </si>
  <si>
    <t>Made with Canadian Beef</t>
  </si>
  <si>
    <t>MWCB</t>
  </si>
  <si>
    <t>my climate</t>
  </si>
  <si>
    <t>NDOA (Nevada Landwirtschaftsministerium -Programm zur Bio-Ze</t>
  </si>
  <si>
    <t>NDOA</t>
  </si>
  <si>
    <t>Kosher Parve Natural Food Certifier (NFC)</t>
  </si>
  <si>
    <t>NFC</t>
  </si>
  <si>
    <t>NF_MARQUE</t>
  </si>
  <si>
    <t>NFM</t>
  </si>
  <si>
    <t>NON_GMO_PROJECT</t>
  </si>
  <si>
    <t>NGP</t>
  </si>
  <si>
    <t>Nix18 (Kein Alkohol, kein Rauchen bis 18)</t>
  </si>
  <si>
    <t>NMX - Mexican Standards</t>
  </si>
  <si>
    <t>NMX</t>
  </si>
  <si>
    <t>Natural and Organic Awards - by Britain’s Natural Products m</t>
  </si>
  <si>
    <t>NOA</t>
  </si>
  <si>
    <t>NOM - Offical Mexican Standards</t>
  </si>
  <si>
    <t>NOM</t>
  </si>
  <si>
    <t>NPA (Natural Products Association) zertifiziert (USA)</t>
  </si>
  <si>
    <t>NPA</t>
  </si>
  <si>
    <t>NSF-Zertifizierung (National Standards Foundation) (USA)</t>
  </si>
  <si>
    <t>NSF</t>
  </si>
  <si>
    <t>Naturland Wildfish - standard for sustainable fishing</t>
  </si>
  <si>
    <t>NWI</t>
  </si>
  <si>
    <t>Organic Crop Improvement Association Bio-Zertifizierung Amer</t>
  </si>
  <si>
    <t>OCS</t>
  </si>
  <si>
    <t>Recommended Sourced Responsibly-Vancouver Aquarium conservat</t>
  </si>
  <si>
    <t>OCW</t>
  </si>
  <si>
    <t>Kosher Oregon Kosher - certification in the Pacific Northwes</t>
  </si>
  <si>
    <t>OKP</t>
  </si>
  <si>
    <t>ORGANIC CONTENT STANDARD verif. Gehalt biologisch angeb. Mat</t>
  </si>
  <si>
    <t>ORGA</t>
  </si>
  <si>
    <t>Organic agriculture &amp; fair trade with farmers in developing</t>
  </si>
  <si>
    <t>PAR</t>
  </si>
  <si>
    <t>PCO (Pennsylvania Certified Organic) Bio-Zertifizierung</t>
  </si>
  <si>
    <t>PCO</t>
  </si>
  <si>
    <t>PEPR</t>
  </si>
  <si>
    <t>PEFC - zertifiziert Produkt</t>
  </si>
  <si>
    <t>PEFC - zertifiziert Verpackung</t>
  </si>
  <si>
    <t>Protected Harvest - zertifiziert nachhaltig (Feld bis Einzel</t>
  </si>
  <si>
    <t>PHC</t>
  </si>
  <si>
    <t>Product of the Year - consumer-voted award for product innov</t>
  </si>
  <si>
    <t>POTY</t>
  </si>
  <si>
    <t>PRO WEIDELAND</t>
  </si>
  <si>
    <t>PROW</t>
  </si>
  <si>
    <t>Parent Tested Parent Approved (PTPA) Winner’s Seal of Approv</t>
  </si>
  <si>
    <t>PTPA</t>
  </si>
  <si>
    <t>Quality Assurance International (Zertifizierung für Bio-Prod</t>
  </si>
  <si>
    <t>QAI</t>
  </si>
  <si>
    <t>Recyclingsnummer 01: PET oder PETE - Polyethylente</t>
  </si>
  <si>
    <t>Recyclingsnummer 02: PE-HD - High-Density Polyethy</t>
  </si>
  <si>
    <t>Recyclingsnummer 03: PVC - Polyvinylchlorid</t>
  </si>
  <si>
    <t>Recyclingsnummer 04: PE-LD - Low-Density Polyethyl</t>
  </si>
  <si>
    <t>Recyclingsnummer 05: PP (Polyethylen)</t>
  </si>
  <si>
    <t>R05</t>
  </si>
  <si>
    <t>Recyclingsnummer 06: PS - Polystyrol</t>
  </si>
  <si>
    <t>Recyclingsnummer 20: PAP - Wellpappe</t>
  </si>
  <si>
    <t>Recyclingsnummer 41: ALU - Aluminium</t>
  </si>
  <si>
    <t>Recyclingsnummer 51: FOR - Kork</t>
  </si>
  <si>
    <t>Recyclingsnummer 70: farbloses Glas</t>
  </si>
  <si>
    <t>Recyclingsnummer 71: GL - grünes Glas</t>
  </si>
  <si>
    <t>Recyclingsnummer 72: GL - braunes Glas</t>
  </si>
  <si>
    <t>RECUPEL</t>
  </si>
  <si>
    <t>RECU</t>
  </si>
  <si>
    <t>RHP-Foundation (Qualitätssicherung für Torf und Erde-Prod.)</t>
  </si>
  <si>
    <t>RHP</t>
  </si>
  <si>
    <t>LABEL_ROUGE</t>
  </si>
  <si>
    <t>ROUG</t>
  </si>
  <si>
    <t>RSPO - Roundtable for Sustainable Palm Oil</t>
  </si>
  <si>
    <t>Tieraufzucht o Antibiotika (für Fleischprod. in den NL)</t>
  </si>
  <si>
    <t>SCHA</t>
  </si>
  <si>
    <t>SUSTAINABLE_FORESTRY_INITIATIVE</t>
  </si>
  <si>
    <t>SFI</t>
  </si>
  <si>
    <t>testing of new CPG products</t>
  </si>
  <si>
    <t>SHA</t>
  </si>
  <si>
    <t>SKG_CERTIFICATE</t>
  </si>
  <si>
    <t>SKG</t>
  </si>
  <si>
    <t>Society of the Plastics Industry (SPI) - resin coding system</t>
  </si>
  <si>
    <t>SPI</t>
  </si>
  <si>
    <t>Steel Recycling Institute (SRI)</t>
  </si>
  <si>
    <t>SRI</t>
  </si>
  <si>
    <t>Swedisches Qualitätssiegel (Umweltverantwortung)</t>
  </si>
  <si>
    <t>SSOQ</t>
  </si>
  <si>
    <t>TCO Entwicklung (Swedisches Firmenzertifikat für eine besser</t>
  </si>
  <si>
    <t>TCO</t>
  </si>
  <si>
    <t>True Foods Canada Trustmark  - Quality label</t>
  </si>
  <si>
    <t>TFCT</t>
  </si>
  <si>
    <t>TNO_APPROVED</t>
  </si>
  <si>
    <t>TNO</t>
  </si>
  <si>
    <t>TOOTHFRIENDLY</t>
  </si>
  <si>
    <t>TOFR</t>
  </si>
  <si>
    <t>umgekehrte Epsilon</t>
  </si>
  <si>
    <t>Underwriters laboratory (UL) - Sicherheitsrechtliche Produkt</t>
  </si>
  <si>
    <t>UL</t>
  </si>
  <si>
    <t>Underwriters' Laboratory Certified, for Canada and U.S.</t>
  </si>
  <si>
    <t>ULCC</t>
  </si>
  <si>
    <t>USDA - US Department of Agriculture (US Landwirtschaftsminis</t>
  </si>
  <si>
    <t>USDA</t>
  </si>
  <si>
    <t>UTZ Certified</t>
  </si>
  <si>
    <t>UVA Kennzeichnung bei Kosmetika</t>
  </si>
  <si>
    <t>UVA</t>
  </si>
  <si>
    <t>VEGAN_AWARENESS_FOUNDATION</t>
  </si>
  <si>
    <t>VAF</t>
  </si>
  <si>
    <t>VDE (für elektrische Geräte, Komponenten und Systeme, Deutsc</t>
  </si>
  <si>
    <t>VDE</t>
  </si>
  <si>
    <t>VDS_CERTIFICATE</t>
  </si>
  <si>
    <t>VDS</t>
  </si>
  <si>
    <t>VierPfoten Tierschutzkontrolliert</t>
  </si>
  <si>
    <t>VierPfoten Tierschutz kontrolliert Gold-Standard</t>
  </si>
  <si>
    <t>VPTG</t>
  </si>
  <si>
    <t>VierPfoten Tierschutz kontrolliert Silber-Standard</t>
  </si>
  <si>
    <t>VPTS</t>
  </si>
  <si>
    <t>VEILIG_WONEN_POLITIE_KEURMERK</t>
  </si>
  <si>
    <t>VWPK</t>
  </si>
  <si>
    <t>Cheese - World Champion Cheese Contest</t>
  </si>
  <si>
    <t>WCC</t>
  </si>
  <si>
    <t>WHOLE_GRAIN_COUNCIL_STAMP</t>
  </si>
  <si>
    <t>WGCS</t>
  </si>
  <si>
    <t>Kosher Western Kosher (WK)</t>
  </si>
  <si>
    <t>WK</t>
  </si>
  <si>
    <t>Water Quality Association (WQA's) - tested and certified</t>
  </si>
  <si>
    <t>WQA</t>
  </si>
  <si>
    <t>WSDA - Organic Food Program (Bio-Nahrungsmittel)</t>
  </si>
  <si>
    <t>WSDA</t>
  </si>
  <si>
    <t>Weight Watchers Endorsed</t>
  </si>
  <si>
    <t>WWE</t>
  </si>
  <si>
    <t>ZELDZAAM LEKKER label (unterstützt Bewahrung von seltenen Nu</t>
  </si>
  <si>
    <t>ZLEK</t>
  </si>
  <si>
    <t>ZERO WASTE Business Council zertifiziert</t>
  </si>
  <si>
    <t>ZWBC</t>
  </si>
  <si>
    <t>Schwangerschaftslogo</t>
  </si>
  <si>
    <t>ZWL</t>
  </si>
  <si>
    <t>UME</t>
  </si>
  <si>
    <t>Intrastat-/Zolltarifnummer (8 Stellen | 3 Stellen):</t>
  </si>
  <si>
    <t>B.Gew. EH1 (G)</t>
  </si>
  <si>
    <t>B.Gew. EH1 (kg)</t>
  </si>
  <si>
    <t>B.Gew. EH2 (G)</t>
  </si>
  <si>
    <t>B.Gew. EH2 (kg)</t>
  </si>
  <si>
    <t>B.Gew. Pal (G)</t>
  </si>
  <si>
    <t>B.Gew. Pal (kg)</t>
  </si>
  <si>
    <t>B.Gew EA (G)</t>
  </si>
  <si>
    <t>B.Gew EA(kg)</t>
  </si>
  <si>
    <t>Vol. P01 (mm³)</t>
  </si>
  <si>
    <t>Vol. P01 (cm³)</t>
  </si>
  <si>
    <t>Vol. P01 UME (mm³)</t>
  </si>
  <si>
    <t>Vol. P01 UME (cm³)</t>
  </si>
  <si>
    <t>Plausibilität Palettenvolumen (autom. Prüfung):</t>
  </si>
  <si>
    <t>Min Höhe P01 (mm)</t>
  </si>
  <si>
    <t>Min Höhe P01 (cm)</t>
  </si>
  <si>
    <t>GTIN Einzelartikel (EAN) | Plausibilitätsprüfung</t>
  </si>
  <si>
    <t>Einzelartikel - Multi 2 | Multi 1</t>
  </si>
  <si>
    <r>
      <rPr>
        <b/>
        <sz val="12"/>
        <color theme="1"/>
        <rFont val="Calibri"/>
        <family val="2"/>
      </rPr>
      <t xml:space="preserve">Einzelartikel: </t>
    </r>
    <r>
      <rPr>
        <i/>
        <sz val="12"/>
        <color theme="1"/>
        <rFont val="Calibri"/>
        <family val="2"/>
      </rPr>
      <t>(Zunächst muss die Vorderseite bestimmt werden)</t>
    </r>
    <r>
      <rPr>
        <sz val="12"/>
        <color theme="1"/>
        <rFont val="Calibri"/>
        <family val="2"/>
      </rPr>
      <t xml:space="preserve">
Die Vorderseite ist die Seite mit der größten Fläche, die durch den Hersteller zum Anpreisen des Produkts an den
Verbraucher verwendet wird, d. h. die Seite mit Angaben wie zum Beispiel Produktname. Sollte ein Produkt sowohl
horizontal als auch vertikal präsentiert werden können, gilt die höchste Seite als Vorderseite.
</t>
    </r>
    <r>
      <rPr>
        <u/>
        <sz val="12"/>
        <color theme="1"/>
        <rFont val="Calibri"/>
        <family val="2"/>
      </rPr>
      <t>Höhe:</t>
    </r>
    <r>
      <rPr>
        <sz val="12"/>
        <color theme="1"/>
        <rFont val="Calibri"/>
        <family val="2"/>
      </rPr>
      <t xml:space="preserve"> Von unten bis oben
</t>
    </r>
    <r>
      <rPr>
        <u/>
        <sz val="12"/>
        <color theme="1"/>
        <rFont val="Calibri"/>
        <family val="2"/>
      </rPr>
      <t>Breite:</t>
    </r>
    <r>
      <rPr>
        <sz val="12"/>
        <color theme="1"/>
        <rFont val="Calibri"/>
        <family val="2"/>
      </rPr>
      <t xml:space="preserve"> Von links bis rechts
</t>
    </r>
    <r>
      <rPr>
        <u/>
        <sz val="12"/>
        <color theme="1"/>
        <rFont val="Calibri"/>
        <family val="2"/>
      </rPr>
      <t>Tiefe:</t>
    </r>
    <r>
      <rPr>
        <sz val="12"/>
        <color theme="1"/>
        <rFont val="Calibri"/>
        <family val="2"/>
      </rPr>
      <t xml:space="preserve"> Von vorne bis hinten</t>
    </r>
  </si>
  <si>
    <t>Gebindeeinheit 1 - Multi 2 | Multi 1</t>
  </si>
  <si>
    <t>Gebindeeinheit 2 - Multi 2 | Multi 1</t>
  </si>
  <si>
    <t>Lieferanten-Artikelnummer der Gebindeeinheit 1:</t>
  </si>
  <si>
    <t>Lieferanten-Artikelnummer der Gebindeeinheit 2:</t>
  </si>
  <si>
    <t>P-Sätze:</t>
  </si>
  <si>
    <t>H-Sätze:</t>
  </si>
  <si>
    <t>GTIN der Gebindeeinheit 1 | Plausibilitätsprüfung</t>
  </si>
  <si>
    <t>GTIN der Gebindeeinheit 2 | Plausibilitätsprüfung</t>
  </si>
  <si>
    <t>Geplanter Listungstermin/ Aktionswoche:</t>
  </si>
  <si>
    <t>Verschluss/Deckel</t>
  </si>
  <si>
    <t>Etikett/Sticker</t>
  </si>
  <si>
    <t>Verpackung recyclingfähig?</t>
  </si>
  <si>
    <t>Verpackungsplausibilität</t>
  </si>
  <si>
    <t>Papier, Pappe, Karton</t>
  </si>
  <si>
    <t>Weißblech</t>
  </si>
  <si>
    <t>Plausibilität</t>
  </si>
  <si>
    <t>Verpackungsangaben</t>
  </si>
  <si>
    <t>Bestandteil 1</t>
  </si>
  <si>
    <t>Bestandteil 2</t>
  </si>
  <si>
    <t>Bestandteil 3</t>
  </si>
  <si>
    <t>Art</t>
  </si>
  <si>
    <t>Gewicht des Bestandteils</t>
  </si>
  <si>
    <t>Fraktion</t>
  </si>
  <si>
    <t>Virgin-Material</t>
  </si>
  <si>
    <t>Anteil am Bestandteil</t>
  </si>
  <si>
    <t>%</t>
  </si>
  <si>
    <t>Beschichtung</t>
  </si>
  <si>
    <t>Verkehrsbezeichnung des Lebensmittels:</t>
  </si>
  <si>
    <t>Restlaufzeit (nach Auftauen/Backen in Tagen):</t>
  </si>
  <si>
    <t>Zutatenliste (Anlieferzustand):</t>
  </si>
  <si>
    <t>Zutatenliste (fertig gebacken):</t>
  </si>
  <si>
    <t>Backblechbelegung:</t>
  </si>
  <si>
    <t>Name</t>
  </si>
  <si>
    <t>Bezeichnung</t>
  </si>
  <si>
    <t>Kunststoff</t>
  </si>
  <si>
    <t>Aluminium</t>
  </si>
  <si>
    <t>Getränkekartonverpackung</t>
  </si>
  <si>
    <t>Sonstiger Verbund</t>
  </si>
  <si>
    <t>Naturmaterial</t>
  </si>
  <si>
    <t>Frischfaser</t>
  </si>
  <si>
    <t>PPK/PE</t>
  </si>
  <si>
    <t>Baumwolle</t>
  </si>
  <si>
    <t>Altpapier (recycelt)</t>
  </si>
  <si>
    <t>Frischfaser/Graspapier</t>
  </si>
  <si>
    <t>PPK/PE/Alu</t>
  </si>
  <si>
    <t>Jute</t>
  </si>
  <si>
    <t>Backförmchen</t>
  </si>
  <si>
    <t>Aerosol Sprühventil</t>
  </si>
  <si>
    <t>Befestigungsschnur Hangtag</t>
  </si>
  <si>
    <t>Leinen</t>
  </si>
  <si>
    <t>Banderole/Bund</t>
  </si>
  <si>
    <t>Agraffe</t>
  </si>
  <si>
    <t>Etikett/Aufkleber</t>
  </si>
  <si>
    <t>Wolle</t>
  </si>
  <si>
    <t>Bügelverschluss</t>
  </si>
  <si>
    <t>Hangtag</t>
  </si>
  <si>
    <t>Sonstige Virgin-KS</t>
  </si>
  <si>
    <t>Agrarabfälle</t>
  </si>
  <si>
    <t>Beutel/Flowpack</t>
  </si>
  <si>
    <t>Clip</t>
  </si>
  <si>
    <t>Pflanzenetikett (Steck)</t>
  </si>
  <si>
    <t>PLA</t>
  </si>
  <si>
    <t>Holz</t>
  </si>
  <si>
    <t>Flip-Top Dosierverschluss</t>
  </si>
  <si>
    <t>PS/Alu</t>
  </si>
  <si>
    <t>Kork</t>
  </si>
  <si>
    <t>Clamshell</t>
  </si>
  <si>
    <t>Flip-Top Getränk/Sport Cap</t>
  </si>
  <si>
    <t>PE/Alu</t>
  </si>
  <si>
    <t>Keramik</t>
  </si>
  <si>
    <t>Folienumschlag</t>
  </si>
  <si>
    <t>PET/Alu</t>
  </si>
  <si>
    <t>Eierkarton/Eierschachtel</t>
  </si>
  <si>
    <t>Getränkekarton-Klappverschluss</t>
  </si>
  <si>
    <t>PP/PET</t>
  </si>
  <si>
    <t>Sonstige KS/Alu</t>
  </si>
  <si>
    <t>Einlage</t>
  </si>
  <si>
    <t>Gleitverschluss/Zippverschluss</t>
  </si>
  <si>
    <t>PP/PS</t>
  </si>
  <si>
    <t>Faltschachtel</t>
  </si>
  <si>
    <t>Hänger am Verschluss</t>
  </si>
  <si>
    <t>PP/PE</t>
  </si>
  <si>
    <t>Korken/Korkenähnlich</t>
  </si>
  <si>
    <t>PS/PET</t>
  </si>
  <si>
    <t>Folie</t>
  </si>
  <si>
    <t>Kronkorken</t>
  </si>
  <si>
    <t>PS/PE</t>
  </si>
  <si>
    <t>Füllmaterial</t>
  </si>
  <si>
    <t>Mahlwerk</t>
  </si>
  <si>
    <t>PE/PET</t>
  </si>
  <si>
    <t>SiOx Plasma Beschichtung</t>
  </si>
  <si>
    <t>Getränkekarton</t>
  </si>
  <si>
    <t>Pumpspender</t>
  </si>
  <si>
    <t>Carbon Plasma Beschichtung</t>
  </si>
  <si>
    <t>Kantenschutz</t>
  </si>
  <si>
    <t>Pumpzerstäuber Ventil</t>
  </si>
  <si>
    <t>-</t>
  </si>
  <si>
    <t>Kapsel</t>
  </si>
  <si>
    <t>Push &amp; Pull Verschluss</t>
  </si>
  <si>
    <t>Sonstige Beschichtungen</t>
  </si>
  <si>
    <t>Klammer</t>
  </si>
  <si>
    <t>Schraubverschluss</t>
  </si>
  <si>
    <t>Kleiderbügel</t>
  </si>
  <si>
    <t>Siegelfolie/Deckelfolie</t>
  </si>
  <si>
    <t>Spenderdeckel</t>
  </si>
  <si>
    <t>Sprühpistole</t>
  </si>
  <si>
    <t>Polybeutel</t>
  </si>
  <si>
    <t>Steigrohr</t>
  </si>
  <si>
    <t>Röhrchen</t>
  </si>
  <si>
    <t>Stülpdeckel/Kappe</t>
  </si>
  <si>
    <t>Twist Off Verschluss</t>
  </si>
  <si>
    <t>Volumensprühkopf</t>
  </si>
  <si>
    <t>Schraubglas</t>
  </si>
  <si>
    <t>Teller</t>
  </si>
  <si>
    <t>Topf/Trommel</t>
  </si>
  <si>
    <t>Tray/Sortiereinlage</t>
  </si>
  <si>
    <t>Wellelastik</t>
  </si>
  <si>
    <t xml:space="preserve"> </t>
  </si>
  <si>
    <t>Artikelgewicht brutto (in g)</t>
  </si>
  <si>
    <t>Artikelgewicht netto (in g)</t>
  </si>
  <si>
    <t>Verpackungsgewicht (in g)</t>
  </si>
  <si>
    <t>Blister/Sicherverpackung</t>
  </si>
  <si>
    <t>Stiftstapelbeutel</t>
  </si>
  <si>
    <t>Altpapier (recycelt)/Graspapier (nicht recycelt)</t>
  </si>
  <si>
    <t>Bio-PE</t>
  </si>
  <si>
    <t>Bio-PP</t>
  </si>
  <si>
    <t>Bio-PET</t>
  </si>
  <si>
    <t>Bio-PA</t>
  </si>
  <si>
    <t>Stärkeblends</t>
  </si>
  <si>
    <t>PHA</t>
  </si>
  <si>
    <t>PBS</t>
  </si>
  <si>
    <t>Sonstige Bio-KS</t>
  </si>
  <si>
    <t>PA/PE</t>
  </si>
  <si>
    <t>Sonstige KS/KS-Mischkunststoffe</t>
  </si>
  <si>
    <t>Sonstige KS/Bio-KS Mischkunststoffe</t>
  </si>
  <si>
    <t>PPK/Bio-KS</t>
  </si>
  <si>
    <t>PPK/Bio-KS/Alu</t>
  </si>
  <si>
    <t>PPK/PP</t>
  </si>
  <si>
    <t>PPK/PS</t>
  </si>
  <si>
    <t>PPK/PET</t>
  </si>
  <si>
    <t>Sonstige PPK/KS</t>
  </si>
  <si>
    <t>Sonstige Bio-KS/Alu</t>
  </si>
  <si>
    <t>PPK/PP/Alu</t>
  </si>
  <si>
    <t>PPK/PS/Alu</t>
  </si>
  <si>
    <t>PPK/PET/Alu</t>
  </si>
  <si>
    <t>Sonstige PPK/KS/Alu</t>
  </si>
  <si>
    <t>PKK/Bio-KS/Alu</t>
  </si>
  <si>
    <t>PKK/Alu</t>
  </si>
  <si>
    <t>Bambus</t>
  </si>
  <si>
    <t>Virgin-Material (FD_VM_)</t>
  </si>
  <si>
    <t>Fraktionen (FD_Fraktion)</t>
  </si>
  <si>
    <t>Hauptkörper - Art (FD_HK_Art)</t>
  </si>
  <si>
    <t>Verschluss - Art (FD_V_Art)</t>
  </si>
  <si>
    <t>Etikett - Art (FD_E_Art)</t>
  </si>
  <si>
    <t>rPP (PCR)</t>
  </si>
  <si>
    <t>rPS (PCR)</t>
  </si>
  <si>
    <t>rPE (PCR)</t>
  </si>
  <si>
    <t>rPET (PCR)</t>
  </si>
  <si>
    <t xml:space="preserve">Sonstige Rezyklat-KS (PCR) </t>
  </si>
  <si>
    <t>rPP/rPET (PCR)</t>
  </si>
  <si>
    <t>rPP/rPS (PCR)</t>
  </si>
  <si>
    <t>rPP/rPE (PCR)</t>
  </si>
  <si>
    <t>rPS/rPET (PCR)</t>
  </si>
  <si>
    <t>rPS/rPE (PCR)</t>
  </si>
  <si>
    <t>rPE/rPET (PCR)</t>
  </si>
  <si>
    <t>rPA/rPE (PCR)</t>
  </si>
  <si>
    <t xml:space="preserve">Sonstige Rezyklat-KS-KS Mischkunststoffe (PCR) </t>
  </si>
  <si>
    <t>Glas (recycelt)</t>
  </si>
  <si>
    <t>Aluminium (recycelt)</t>
  </si>
  <si>
    <t>Baumwolle (recycelt)</t>
  </si>
  <si>
    <t>Jute (recycelt)</t>
  </si>
  <si>
    <t>Leinen (recycelt)</t>
  </si>
  <si>
    <t>Wolle (recycelt)</t>
  </si>
  <si>
    <t>Agrarabfälle (recycelt)</t>
  </si>
  <si>
    <t>Holz (recycelt)</t>
  </si>
  <si>
    <t>Bambus (recycelt)</t>
  </si>
  <si>
    <t>Kork (recycelt)</t>
  </si>
  <si>
    <t>Keramik (recycelt)</t>
  </si>
  <si>
    <t>Sonstiges recyceltes Naturmaterial</t>
  </si>
  <si>
    <t>Keine</t>
  </si>
  <si>
    <t>Sekundär-Material (FD_SM_)</t>
  </si>
  <si>
    <t>Code ADB</t>
  </si>
  <si>
    <t>Beschichtung (FD_BS)</t>
  </si>
  <si>
    <t>Sonstiges Papier, Pappe, Karton</t>
  </si>
  <si>
    <t>Sonstiges Naturmaterial</t>
  </si>
  <si>
    <t>Sonstige Getränkekartonverpackung</t>
  </si>
  <si>
    <t>PE Beschichtung</t>
  </si>
  <si>
    <t>PET Beschichtung</t>
  </si>
  <si>
    <t>EVOH Beschichtung</t>
  </si>
  <si>
    <t>PVDC Beschichtung</t>
  </si>
  <si>
    <t>PVOH Beschichtung</t>
  </si>
  <si>
    <t>PA Beschichtung</t>
  </si>
  <si>
    <t>PP Beschichtung</t>
  </si>
  <si>
    <t>Acryl Beschichtung</t>
  </si>
  <si>
    <t>Sonstige Kunststoffe Beschichtung</t>
  </si>
  <si>
    <t>Aluminiumfolie Beschichtung</t>
  </si>
  <si>
    <t>Sonstige Metalle Beschichtung</t>
  </si>
  <si>
    <t>Wachs Beschichtung</t>
  </si>
  <si>
    <t>Oxygen Scavenger</t>
  </si>
  <si>
    <t>Fraktionsdaten in G</t>
  </si>
  <si>
    <t>Verpackungsdaten Hauptkörper 1</t>
  </si>
  <si>
    <t>Verpackungsdaten Hauptkörper 2</t>
  </si>
  <si>
    <t>Verpackungsdaten Hauptkörper 3</t>
  </si>
  <si>
    <t>Verpackungsdaten Verschluss 1</t>
  </si>
  <si>
    <t>Verpackungsdaten Verschluss 2</t>
  </si>
  <si>
    <t>Gültig ab</t>
  </si>
  <si>
    <t>Gültig bis</t>
  </si>
  <si>
    <t>Recyclingfähig?</t>
  </si>
  <si>
    <t>Verpackt?</t>
  </si>
  <si>
    <t>Hauptkörper 1 - Art</t>
  </si>
  <si>
    <t>Verpackungsmaterial</t>
  </si>
  <si>
    <t>Gewicht in G</t>
  </si>
  <si>
    <t>Anteil in %</t>
  </si>
  <si>
    <t>Hauptkörper 2 - Art</t>
  </si>
  <si>
    <t>Hauptkörper 3 - Art</t>
  </si>
  <si>
    <t>Verschluss 1 - Art</t>
  </si>
  <si>
    <t>Verschluss 2 - Art</t>
  </si>
  <si>
    <t>Allgemeine Daten</t>
  </si>
  <si>
    <t>Um welche GTIN geht es?</t>
  </si>
  <si>
    <t>SAP Kred. Nr.</t>
  </si>
  <si>
    <t>Verpackungsdaten Verschluss 3</t>
  </si>
  <si>
    <t>Verschluss 3 - Art</t>
  </si>
  <si>
    <t>Etikett 1</t>
  </si>
  <si>
    <t>Verpackungsdaten Etikett 1</t>
  </si>
  <si>
    <t>Verpackungsdaten Etikett 2</t>
  </si>
  <si>
    <t>Verpackungsdaten Etikett 3</t>
  </si>
  <si>
    <t>Etikett 2</t>
  </si>
  <si>
    <t>Etikett 3</t>
  </si>
  <si>
    <t>Plausibilität des Bestandteils</t>
  </si>
  <si>
    <t>=&gt;</t>
  </si>
  <si>
    <t>&lt;=</t>
  </si>
  <si>
    <t>EAN11</t>
  </si>
  <si>
    <t>LIFNR</t>
  </si>
  <si>
    <t>VALID_FROM</t>
  </si>
  <si>
    <t>VALID_TO</t>
  </si>
  <si>
    <t>IS_PACKED</t>
  </si>
  <si>
    <t>IS_RECYCLABLE</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</si>
  <si>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</si>
  <si>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</si>
  <si>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</si>
  <si>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</si>
  <si>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</si>
  <si>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</si>
  <si>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</si>
  <si>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</si>
  <si>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</si>
  <si>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</si>
  <si>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</si>
  <si>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HK_B1_Virgin_Material</t>
  </si>
  <si>
    <t>HK_B1_Virgin_Anteil</t>
  </si>
  <si>
    <t>HK_B1_Sekundär_Material</t>
  </si>
  <si>
    <t>HK_B1_Sekundär_Anteil</t>
  </si>
  <si>
    <t>HK_B1_Beschichtung</t>
  </si>
  <si>
    <t>HK_B1_Beschichtung_Anteil</t>
  </si>
  <si>
    <t>HK_B2_Art</t>
  </si>
  <si>
    <t>HK_B2_Kategorie</t>
  </si>
  <si>
    <t>HK_B2_Gewicht</t>
  </si>
  <si>
    <t>HK_B2_Virgin_Material</t>
  </si>
  <si>
    <t>HK_B2_Virgin_Anteil</t>
  </si>
  <si>
    <t>HK_B2_Sekundär_Material</t>
  </si>
  <si>
    <t>HK_B2_Sekundär_Anteil</t>
  </si>
  <si>
    <t>HK_B2_Beschichtung</t>
  </si>
  <si>
    <t>HK_B2_Beschichtung_Anteil</t>
  </si>
  <si>
    <t>HK_B3_Art</t>
  </si>
  <si>
    <t>HK_B3_Kategorie</t>
  </si>
  <si>
    <t>HK_B3_Gewicht</t>
  </si>
  <si>
    <t>HK_B3_Virgin_Material</t>
  </si>
  <si>
    <t>HK_B3_Virgin_Anteil</t>
  </si>
  <si>
    <t>HK_B3_Sekundär_Material</t>
  </si>
  <si>
    <t>HK_B3_Sekundär_Anteil</t>
  </si>
  <si>
    <t>HK_B3_Beschichtung</t>
  </si>
  <si>
    <t>HK_B3_Beschichtung_Anteil</t>
  </si>
  <si>
    <t>VS_B1_Art</t>
  </si>
  <si>
    <t>VS_B1_Kategorie</t>
  </si>
  <si>
    <t>VS_B1_Gewicht</t>
  </si>
  <si>
    <t>VS_B1_Virgin_Material</t>
  </si>
  <si>
    <t>VS_B1_Virgin_Anteil</t>
  </si>
  <si>
    <t>VS_B1_Sekundär_Material</t>
  </si>
  <si>
    <t>VS_B1_Sekundär_Anteil</t>
  </si>
  <si>
    <t>VS_B1_Beschichtung</t>
  </si>
  <si>
    <t>VS_B1_Beschichtung_Anteil</t>
  </si>
  <si>
    <t>VS_B2_Art</t>
  </si>
  <si>
    <t>VS_B2_Kategorie</t>
  </si>
  <si>
    <t>VS_B2_Gewicht</t>
  </si>
  <si>
    <t>VS_B2_Virgin_Material</t>
  </si>
  <si>
    <t>VS_B2_Virgin_Anteil</t>
  </si>
  <si>
    <t>VS_B2_Sekundär_Material</t>
  </si>
  <si>
    <t>VS_B2_Sekundär_Anteil</t>
  </si>
  <si>
    <t>VS_B2_Beschichtung</t>
  </si>
  <si>
    <t>VS_B2_Beschichtung_Anteil</t>
  </si>
  <si>
    <t>VS_B3_Art</t>
  </si>
  <si>
    <t>VS_B3_Kategorie</t>
  </si>
  <si>
    <t>VS_B3_Gewicht</t>
  </si>
  <si>
    <t>VS_B3_Virgin_Material</t>
  </si>
  <si>
    <t>VS_B3_Virgin_Anteil</t>
  </si>
  <si>
    <t>VS_B3_Sekundär_Material</t>
  </si>
  <si>
    <t>VS_B3_Sekundär_Anteil</t>
  </si>
  <si>
    <t>VS_B3_Beschichtung</t>
  </si>
  <si>
    <t>VS_B3_Beschichtung_Anteil</t>
  </si>
  <si>
    <t>ET_B1_Art</t>
  </si>
  <si>
    <t>ET_B1_Kategorie</t>
  </si>
  <si>
    <t>ET_B1_Gewicht</t>
  </si>
  <si>
    <t>ET_B1_Virgin_Material</t>
  </si>
  <si>
    <t>ET_B1_Virgin_Anteil</t>
  </si>
  <si>
    <t>ET_B1_Sekundär_Material</t>
  </si>
  <si>
    <t>ET_B1_Sekundär_Anteil</t>
  </si>
  <si>
    <t>ET_B1_Beschichtung</t>
  </si>
  <si>
    <t>ET_B1_Beschichtung_Anteil</t>
  </si>
  <si>
    <t>ET_B2_Art</t>
  </si>
  <si>
    <t>ET_B2_Kategorie</t>
  </si>
  <si>
    <t>ET_B2_Gewicht</t>
  </si>
  <si>
    <t>ET_B2_Virgin_Material</t>
  </si>
  <si>
    <t>ET_B2_Virgin_Anteil</t>
  </si>
  <si>
    <t>ET_B2_Sekundär_Material</t>
  </si>
  <si>
    <t>ET_B2_Sekundär_Anteil</t>
  </si>
  <si>
    <t>ET_B2_Beschichtung</t>
  </si>
  <si>
    <t>ET_B2_Beschichtung_Anteil</t>
  </si>
  <si>
    <t>ET_B3_Art</t>
  </si>
  <si>
    <t>ET_B3_Kategorie</t>
  </si>
  <si>
    <t>ET_B3_Gewicht</t>
  </si>
  <si>
    <t>ET_B3_Virgin_Material</t>
  </si>
  <si>
    <t>ET_B3_Virgin_Anteil</t>
  </si>
  <si>
    <t>ET_B3_Sekundär_Material</t>
  </si>
  <si>
    <t>ET_B3_Sekundär_Anteil</t>
  </si>
  <si>
    <t>ET_B3_Beschichtung</t>
  </si>
  <si>
    <t>ET_B3_Beschichtung_Anteil</t>
  </si>
  <si>
    <t>ASDV-Markierung</t>
  </si>
  <si>
    <t>Allgemeines zur Verpackung</t>
  </si>
  <si>
    <t>Geschäftsvorfall:</t>
  </si>
  <si>
    <t>Fraktionen</t>
  </si>
  <si>
    <t>Fraktionsdaten (automatisch errechnet aus den Verpackungsangaben, Anzeige nur zur Kontrolle)</t>
  </si>
  <si>
    <t>Nachlieferung Verpackungsangaben</t>
  </si>
  <si>
    <t>Neuanlage mit Verpackungsangaben</t>
  </si>
  <si>
    <t>Änderung bestehender Verpackungsangaben</t>
  </si>
  <si>
    <t>Recyceltes Material</t>
  </si>
  <si>
    <t>Aus welchen Komponenten besteht die Verpackung?</t>
  </si>
  <si>
    <r>
      <t xml:space="preserve">Sollten Sie bei einem Feld nicht wissen was eingetragen werden soll, klicken Sie bitte in die Zelle in der ein Wert eingetragen bzw. ausgewählt werden soll. Dann erscheint häufig ein </t>
    </r>
    <r>
      <rPr>
        <b/>
        <u/>
        <sz val="16"/>
        <color rgb="FFFFFF00"/>
        <rFont val="Calibri"/>
        <family val="2"/>
        <scheme val="minor"/>
      </rPr>
      <t>gelbes Hinweisfeld</t>
    </r>
    <r>
      <rPr>
        <sz val="16"/>
        <color rgb="FFFFFF00"/>
        <rFont val="Calibri"/>
        <family val="2"/>
        <scheme val="minor"/>
      </rPr>
      <t xml:space="preserve"> mit weiteren Erläuterungen. </t>
    </r>
  </si>
  <si>
    <t>Kein recycelter Anteil, nur Virgin-Material</t>
  </si>
  <si>
    <t>Kein Virgin-Anteil, nur recyceltes Material</t>
  </si>
  <si>
    <t>Eisenmetalle</t>
  </si>
  <si>
    <t>Eisenmetall (recycelt)</t>
  </si>
  <si>
    <t>Komponente: Hauptkörper</t>
  </si>
  <si>
    <t>Komponente: Verschluss/Deckel</t>
  </si>
  <si>
    <t>Komponente: Etikett/Sticker</t>
  </si>
  <si>
    <t>Hauptkörper (HK)</t>
  </si>
  <si>
    <t>Vom HK trennbar?</t>
  </si>
  <si>
    <t>Fraktionsdaten Hilfs-Rechnung</t>
  </si>
  <si>
    <t>HK-PPK</t>
  </si>
  <si>
    <t>HK-KS</t>
  </si>
  <si>
    <t>HK-EM</t>
  </si>
  <si>
    <t>HK-AL</t>
  </si>
  <si>
    <t>HK-GL</t>
  </si>
  <si>
    <t>HK-NM</t>
  </si>
  <si>
    <t>HK-GKV</t>
  </si>
  <si>
    <t>HK-SV</t>
  </si>
  <si>
    <t>VS</t>
  </si>
  <si>
    <t>VS-PPK</t>
  </si>
  <si>
    <t>VS-GL</t>
  </si>
  <si>
    <t>VS-KS</t>
  </si>
  <si>
    <t>VS-NM</t>
  </si>
  <si>
    <t>VS-EM</t>
  </si>
  <si>
    <t>VS-GKV</t>
  </si>
  <si>
    <t>VS-AL</t>
  </si>
  <si>
    <t>VS-SV</t>
  </si>
  <si>
    <t>ET-PPK</t>
  </si>
  <si>
    <t>ET-GL</t>
  </si>
  <si>
    <t>ET-KS</t>
  </si>
  <si>
    <t>ET-NM</t>
  </si>
  <si>
    <t>ET-EM</t>
  </si>
  <si>
    <t>ET-GKV</t>
  </si>
  <si>
    <t>ET-AL</t>
  </si>
  <si>
    <t>ET-SV</t>
  </si>
  <si>
    <t>Allgemeine Angaben</t>
  </si>
  <si>
    <t>Deklarierte Zutatenliste lt. Etikett:</t>
  </si>
  <si>
    <t>Lizenzierungspflichtig?</t>
  </si>
  <si>
    <t>Eisenmetall</t>
  </si>
  <si>
    <t>Weißblech (recycelt)</t>
  </si>
  <si>
    <t>Daten voraussichtl. gültig ab:</t>
  </si>
  <si>
    <t xml:space="preserve"> Besteht eine Komponente aus mehreren Bestandteilen, ist der äußere oder größere Bestandteil
 als "Bestandteil 1" anzugeben.</t>
  </si>
  <si>
    <r>
      <t xml:space="preserve">Dieser Abschnitt ist </t>
    </r>
    <r>
      <rPr>
        <b/>
        <u/>
        <sz val="16"/>
        <color rgb="FFFFFF00"/>
        <rFont val="Calibri"/>
        <family val="2"/>
        <scheme val="minor"/>
      </rPr>
      <t>verpflichtend</t>
    </r>
    <r>
      <rPr>
        <sz val="16"/>
        <color rgb="FFFFFF00"/>
        <rFont val="Calibri"/>
        <family val="2"/>
        <scheme val="minor"/>
      </rPr>
      <t xml:space="preserve"> für alle Eigenmarken-Artikel auszufüllen.
</t>
    </r>
    <r>
      <rPr>
        <b/>
        <u/>
        <sz val="16"/>
        <color rgb="FFFFFF00"/>
        <rFont val="Calibri"/>
        <family val="2"/>
        <scheme val="minor"/>
      </rPr>
      <t>Alle rotmarkierten Felder</t>
    </r>
    <r>
      <rPr>
        <sz val="16"/>
        <color rgb="FFFFFF00"/>
        <rFont val="Calibri"/>
        <family val="2"/>
        <scheme val="minor"/>
      </rPr>
      <t xml:space="preserve"> müssen bearbeitet werden. </t>
    </r>
    <r>
      <rPr>
        <b/>
        <u/>
        <sz val="16"/>
        <color rgb="FFFFFF00"/>
        <rFont val="Calibri"/>
        <family val="2"/>
        <scheme val="minor"/>
      </rPr>
      <t>Grauschraffierte Felder</t>
    </r>
    <r>
      <rPr>
        <sz val="16"/>
        <color rgb="FFFFFF00"/>
        <rFont val="Calibri"/>
        <family val="2"/>
        <scheme val="minor"/>
      </rPr>
      <t xml:space="preserve"> sind nicht zu befüllen.</t>
    </r>
  </si>
  <si>
    <t>Aufbewahrungshinweise für den Konsumenten:</t>
  </si>
  <si>
    <t>Gebrauchs- und Zubereitungsanweisung:</t>
  </si>
  <si>
    <t>Restlaufzeit ab Produktion (in Tagen):</t>
  </si>
  <si>
    <t>Restlaufzeit ab Wareneingang (in Tagen):</t>
  </si>
  <si>
    <t>Alkoholgehalt (in Vol.%):</t>
  </si>
  <si>
    <t>Wein - Farbe:</t>
  </si>
  <si>
    <t>Wein - Region:</t>
  </si>
  <si>
    <t>Wein - Rebsorte:</t>
  </si>
  <si>
    <t>Wein - Qualitätsstufe:</t>
  </si>
  <si>
    <t>Nährwertangaben</t>
  </si>
  <si>
    <t>Nutri-Score</t>
  </si>
  <si>
    <t>Lizenzierungspflicht (gesamt)</t>
  </si>
  <si>
    <t>Gesamte Verpackung ist Lizenzierungspflichtig</t>
  </si>
  <si>
    <t>Gesamte Verpackung ist nicht Lizenzierungspflichtig</t>
  </si>
  <si>
    <t>Ein Teil der Verpackung ist nicht Lizenzierungspflichtig</t>
  </si>
  <si>
    <t>Einlegepapier</t>
  </si>
  <si>
    <t>Oberfolie</t>
  </si>
  <si>
    <t>Saugeinlage</t>
  </si>
  <si>
    <t>Unterfolie</t>
  </si>
  <si>
    <t>Aktivkohle Beschichtung</t>
  </si>
  <si>
    <t>N, Bitte auswählen</t>
  </si>
  <si>
    <t>Fisch</t>
  </si>
  <si>
    <t>Käse</t>
  </si>
  <si>
    <t>Brot und Backwaren</t>
  </si>
  <si>
    <t>Bezugsgröße</t>
  </si>
  <si>
    <t>Energie/Brennwert in kJ</t>
  </si>
  <si>
    <t>Energie/Brennwert in kcal</t>
  </si>
  <si>
    <t>Fett</t>
  </si>
  <si>
    <t>Angabe von Allergenen notwendig?</t>
  </si>
  <si>
    <t>Kohlenhydrate</t>
  </si>
  <si>
    <t>Eiweiß</t>
  </si>
  <si>
    <t>Salz</t>
  </si>
  <si>
    <t>Fett - Davon gesättigte Fettsäuren</t>
  </si>
  <si>
    <t>Kohlenhydrate - Davon Zucker</t>
  </si>
  <si>
    <t>kJ</t>
  </si>
  <si>
    <t>kcal</t>
  </si>
  <si>
    <t>Bezugsgröße für die u.g. Nährwertangaben:</t>
  </si>
  <si>
    <t>Portionsgröße:</t>
  </si>
  <si>
    <t>Zubereitungsgrad auf die sich die u.g. Nährwertangaben beziehen:</t>
  </si>
  <si>
    <t>Mengenangabe</t>
  </si>
  <si>
    <t>Einheit</t>
  </si>
  <si>
    <t>Weitere optionale Nährwertangaben</t>
  </si>
  <si>
    <t>Angabe von Zusatzstoffen notwendig?</t>
  </si>
  <si>
    <t>Verwendungshinweise für den Konsumenten:</t>
  </si>
  <si>
    <t>Convenience-Grad:</t>
  </si>
  <si>
    <t>Fleisch</t>
  </si>
  <si>
    <t>Geburtsort:</t>
  </si>
  <si>
    <t>Schlachtort:</t>
  </si>
  <si>
    <t>Lagerungszustand:</t>
  </si>
  <si>
    <t>Fangdatum (Erfassungsart):</t>
  </si>
  <si>
    <t>Milch - Fettanteil in %</t>
  </si>
  <si>
    <t>Eier - Güteklasse:</t>
  </si>
  <si>
    <t>Eier - Haltungsform:</t>
  </si>
  <si>
    <t>Eier/Milch</t>
  </si>
  <si>
    <t>Weintext 2020:</t>
  </si>
  <si>
    <t>Getränke - Pfand</t>
  </si>
  <si>
    <t>Getränke - Texte (Wein, Craftbeer)</t>
  </si>
  <si>
    <t>Hellgelber Wein mit Burgunderaromatik,</t>
  </si>
  <si>
    <t>fein abgestimmte Zucker-Säure-Balance</t>
  </si>
  <si>
    <t>Zeile 1 - Aromenbeschreibung (max. 40 Zeichen)</t>
  </si>
  <si>
    <t>Zeile 2 - Aromenbeschreibung (max. 40 Zeichen)</t>
  </si>
  <si>
    <t>Zeile 3 - Aromenbeschreibung (max. 40 Zeichen)</t>
  </si>
  <si>
    <t>Zeile 5 - Trinkempfehlung (max. 40 Zeichen)</t>
  </si>
  <si>
    <t>Zeile 6 - Trinktemperatur (max. 9 Zeichen)</t>
  </si>
  <si>
    <t>V. 02.2020 (DE)</t>
  </si>
  <si>
    <t>Abtropfgewicht/Nettoinhalt (z.B. Konserven):</t>
  </si>
  <si>
    <t>NPP</t>
  </si>
  <si>
    <t>Neu PRO PLANET</t>
  </si>
  <si>
    <t>OMPP</t>
  </si>
  <si>
    <t>ohne Mikroplastik, gelöste/gelartige/flüssige syn. Polymere</t>
  </si>
  <si>
    <t>VAM</t>
  </si>
  <si>
    <t>Verpackung alternatives Material</t>
  </si>
  <si>
    <t>VRM</t>
  </si>
  <si>
    <t>Verpackung reduzierte Materialmasse</t>
  </si>
  <si>
    <t>VSR</t>
  </si>
  <si>
    <t>Verpackung Sekundärrohstoff</t>
  </si>
  <si>
    <t>VIVE</t>
  </si>
  <si>
    <t>VINHO VERDE-Qualitätssiegel - Produkt der Vinho Verde Region</t>
  </si>
  <si>
    <t>VDEC</t>
  </si>
  <si>
    <t>Viticulture Durable en Champagne -region. Wein Champagne, FR</t>
  </si>
  <si>
    <t>VOLLKORN-Ratsstempel (für Vollkornprodukte in USA u Kanada)</t>
  </si>
  <si>
    <t>Vorschriften f. das Wohlergehen von Schweinen u. Umwelt</t>
  </si>
  <si>
    <t>CH29</t>
  </si>
  <si>
    <t>Weide-Beef - Migros-Label für Rindfleisch</t>
  </si>
  <si>
    <t>Western Kosher (WK) - Koscherzertifizierung</t>
  </si>
  <si>
    <t>WFCP</t>
  </si>
  <si>
    <t>WfCP - Klimaschutzzertifizierung für Weingüter in Spanien</t>
  </si>
  <si>
    <t>World Champion Cheese Contest - Käse-Weltmeisterschaft</t>
  </si>
  <si>
    <t>PACS</t>
  </si>
  <si>
    <t>Zertifizierung - Pacific Agricultural Certification, Society</t>
  </si>
  <si>
    <t>TCOC</t>
  </si>
  <si>
    <t>Zertifizierung - Trans Canada Organic Certification Serv.</t>
  </si>
  <si>
    <t>NZSW</t>
  </si>
  <si>
    <t>Zertifizierung für nachhaltigen Weinanbau in Neuseeland</t>
  </si>
  <si>
    <t>AHAM</t>
  </si>
  <si>
    <t>Zertifizierung und Standard für Luftfilter, Luftreiniger</t>
  </si>
  <si>
    <t>OTCO</t>
  </si>
  <si>
    <t>Zertifizierungsorg. - OREGON TILTH CERTIFIED ORGANIC</t>
  </si>
  <si>
    <t>OCQV</t>
  </si>
  <si>
    <t>Zertifizierungsorg. - Organisme de Certification Québec Vrai</t>
  </si>
  <si>
    <t>JAOR</t>
  </si>
  <si>
    <t>Zertifizierungsorg.- JAS (Japanese Agricultural Standards)</t>
  </si>
  <si>
    <t>BONS</t>
  </si>
  <si>
    <t>Zertifizierungsstandard f Zuckerrohrproduzenten/-verarbeiter</t>
  </si>
  <si>
    <t>CAPR</t>
  </si>
  <si>
    <t>Zubereitet in Kanada</t>
  </si>
  <si>
    <t>100 PROZENT VOLLKORN-Stempel des Vollkornrates (mind.:16 g)</t>
  </si>
  <si>
    <t>WGPS</t>
  </si>
  <si>
    <t>100% Veganskt (Vegan) - Zertifiziert durch Djurens rätt</t>
  </si>
  <si>
    <t>VEGS</t>
  </si>
  <si>
    <t>100% verarbeitet und verpackt in Quebec</t>
  </si>
  <si>
    <t>50 PROZENT VOLLKORN-Stempel des Vollkornrates (mind.: 8 g)</t>
  </si>
  <si>
    <t>WGPP</t>
  </si>
  <si>
    <t>Abwesenheit Eiern, Milch, Erdnüssen - zertifi. Allergenkon.</t>
  </si>
  <si>
    <t>CAEP</t>
  </si>
  <si>
    <t>Abwesenheit von Eiern und Milch - zertifizierte Allergenkon.</t>
  </si>
  <si>
    <t>CAEM</t>
  </si>
  <si>
    <t>Abwesenheit von Erdnüssen, Mandeln - zertifi. Allergenkon.</t>
  </si>
  <si>
    <t>CAPA</t>
  </si>
  <si>
    <t>ADCCPA - Zertifizierung für Konformität bei Lebensmitteln</t>
  </si>
  <si>
    <t>ADPA</t>
  </si>
  <si>
    <t>AFIA PET FOOD Facility Zertifizierung-Amerik Futterindustrie</t>
  </si>
  <si>
    <t>AFIA</t>
  </si>
  <si>
    <t>AGRI Confiance Zertifizierung: nachhalt. Landwirtschaft (FR)</t>
  </si>
  <si>
    <t>AGRI</t>
  </si>
  <si>
    <t>Agri Natura - Fleisch aus integrierter Produktion</t>
  </si>
  <si>
    <t>AGRN</t>
  </si>
  <si>
    <t>Agriculture Biologique - Logo für biolog./ökolog. Produkte</t>
  </si>
  <si>
    <t>AGBI</t>
  </si>
  <si>
    <t>Aliments du Quebec - Lebensmittel aus Quebec</t>
  </si>
  <si>
    <t>Alpinavera - Zertifizierung für Produkte regionaler Herkunft</t>
  </si>
  <si>
    <t>ALVE</t>
  </si>
  <si>
    <t>AMERICAN DENTAL - Amerikanische Zahnärztekammer</t>
  </si>
  <si>
    <t>AMDA</t>
  </si>
  <si>
    <t>AMERICAN HEART - Amerika Herzgesellschaft - Zertifizierung</t>
  </si>
  <si>
    <t>AHAC</t>
  </si>
  <si>
    <t>Appellation de Origine Protegee - Qualitätsstufe franz. Wein</t>
  </si>
  <si>
    <t>APOQ</t>
  </si>
  <si>
    <t>Appellation Origine Controlee (FR) geschützte Ursprungsbez.</t>
  </si>
  <si>
    <t>AOC</t>
  </si>
  <si>
    <t>Aqua GAP - Zertifizierung für nachhaltige Aquakultur</t>
  </si>
  <si>
    <t>AGAP</t>
  </si>
  <si>
    <t>Argencert - Zertifizierung der Bioqualität</t>
  </si>
  <si>
    <t>Arla Farmer Owned - Arla Foods gehört zu 100% Landwirten</t>
  </si>
  <si>
    <t>ARFO</t>
  </si>
  <si>
    <t>Atlanta KASHRUS Kommission Certification - Koscher Zertifi.</t>
  </si>
  <si>
    <t>AKKC</t>
  </si>
  <si>
    <t>Australian Certified Organic - Biozertifizierung</t>
  </si>
  <si>
    <t>Bais Din of CROWN HEIGHTS Vaad HaKashrus Koscher Zertifizi.</t>
  </si>
  <si>
    <t>CROC</t>
  </si>
  <si>
    <t>BASIS-VOLLKORN-Stempel des Vollkornrates (mind.: 8 g)</t>
  </si>
  <si>
    <t>WGBS</t>
  </si>
  <si>
    <t>BC SPCA - Zertifizierung artgerechte Tierhaltungsstandards</t>
  </si>
  <si>
    <t>SPCE</t>
  </si>
  <si>
    <t>Bearbeitet in Kanada</t>
  </si>
  <si>
    <t>CAPC</t>
  </si>
  <si>
    <t>Bedre Dyrevelfaerd 1Heart - Däni. Tierschutzlabel (Stufe 1)</t>
  </si>
  <si>
    <t>BDYA</t>
  </si>
  <si>
    <t>Bedre Dyrevelfaerd 2Heart - Däni. Tierschutzlabel (Stufe 2)</t>
  </si>
  <si>
    <t>BDYB</t>
  </si>
  <si>
    <t>Bedre Dyrevelfaerd 3Heart - Däni. Tierschutzlabel (Stufe 3)</t>
  </si>
  <si>
    <t>BDYC</t>
  </si>
  <si>
    <t>Belgian label</t>
  </si>
  <si>
    <t>BGAR</t>
  </si>
  <si>
    <t>BETTER BUSINESS BUREAU - Business-Standards, USA und Kanada</t>
  </si>
  <si>
    <t>BBBA</t>
  </si>
  <si>
    <t>Better Cotton Initiative - Standards der Baumwollerzeugnung</t>
  </si>
  <si>
    <t>BCOI</t>
  </si>
  <si>
    <t>BEWUSST TIROL - Lebensmittelqualität aus Tirol</t>
  </si>
  <si>
    <t>BETI</t>
  </si>
  <si>
    <t>Bio Czech Label - BIO Kennzeichen der tschechischen Republik</t>
  </si>
  <si>
    <t>BCZL</t>
  </si>
  <si>
    <t>bio natur plus -von bio.inspecta zertifizierte Produkte</t>
  </si>
  <si>
    <t>CH39</t>
  </si>
  <si>
    <t>Bio Organic - Label von Lidl Schweiz</t>
  </si>
  <si>
    <t>CH43</t>
  </si>
  <si>
    <t>Bio-Bayern mit Herkunftszertifikat: ökolog.erzeugte Lebensm.</t>
  </si>
  <si>
    <t>BBW</t>
  </si>
  <si>
    <t>Bio-Bayern ohne Herkunftszertifikat:ökolog.erzeugte Lebensm.</t>
  </si>
  <si>
    <t>BBO</t>
  </si>
  <si>
    <t>Biodegradable - Biologisch abbaubares Produkt</t>
  </si>
  <si>
    <t>BIGA</t>
  </si>
  <si>
    <t>Biodegradable Ingredients  - Testrichtlinien der OECD</t>
  </si>
  <si>
    <t>OEBI</t>
  </si>
  <si>
    <t>Biodegradable Products Institute - biolog. Materialabbau</t>
  </si>
  <si>
    <t>BIODYNAMISCHE Zertifizierung - DEMETER USA</t>
  </si>
  <si>
    <t>BDCF</t>
  </si>
  <si>
    <t>Bio-Gourmet-Knospe - ökologisch produziert in der Schweiz</t>
  </si>
  <si>
    <t>BGBU</t>
  </si>
  <si>
    <t>Bio-Knospe - ökologisch aus tlw.importierten Rohmateralien</t>
  </si>
  <si>
    <t>BBUD</t>
  </si>
  <si>
    <t>Bio-Knospe in Umstellung - Vollständig ökologisch produziert</t>
  </si>
  <si>
    <t>BBUT</t>
  </si>
  <si>
    <t>Bio-Knospe-Schweiz in Umstellung -ökologisch produziert</t>
  </si>
  <si>
    <t>BSBT</t>
  </si>
  <si>
    <t>Biokreis - Label vergeben von Biokreis e.V.</t>
  </si>
  <si>
    <t>KREI</t>
  </si>
  <si>
    <t>Bio-LABEL Baden-Würt.: regional ökologisch erzeugte Lebensm.</t>
  </si>
  <si>
    <t>BWB</t>
  </si>
  <si>
    <t>Bio-LABEL Hessen: ökolog. erzeugte Lebensm. aus der Region</t>
  </si>
  <si>
    <t>BLH</t>
  </si>
  <si>
    <t>Bio-Landwirtsch. u. fairer Handel in Entwicklungsländern</t>
  </si>
  <si>
    <t>Bio-Lebensmittel min. 85% Bioprodukt aus Quebec</t>
  </si>
  <si>
    <t>Biolog. Zertifizierungsorg. - Quality Certification Services</t>
  </si>
  <si>
    <t>QCSC</t>
  </si>
  <si>
    <t>Biologische Zertifizierungsorganisation - EcoCert</t>
  </si>
  <si>
    <t>ECOR</t>
  </si>
  <si>
    <t>Biopark - Label vergeben von Biopark  e. V.</t>
  </si>
  <si>
    <t>PARK</t>
  </si>
  <si>
    <t>Bio-Weide-Beef - Migros-Label für Bio-Rindfleisch</t>
  </si>
  <si>
    <t>CH6</t>
  </si>
  <si>
    <t>Bk Check VAAD HAKASHRUS OF BUFFALO - Koscher Zertifizierung</t>
  </si>
  <si>
    <t>BKCV</t>
  </si>
  <si>
    <t>Bleu Blanc Coeur: Landwirtsch. mit nachh. sozialem Ansatz</t>
  </si>
  <si>
    <t>BLEU</t>
  </si>
  <si>
    <t>BLUE RIBBON Koscher Zertifizierung</t>
  </si>
  <si>
    <t>BRKS</t>
  </si>
  <si>
    <t>Bluesign qualitätsgeprüft, z.B. Schuheinlagen und Stoffe</t>
  </si>
  <si>
    <t>BLSI</t>
  </si>
  <si>
    <t>Blumen aus Frankreich</t>
  </si>
  <si>
    <t>FLEU</t>
  </si>
  <si>
    <t>Bodegas de Argentina Sustainability Protocol</t>
  </si>
  <si>
    <t>ARGW</t>
  </si>
  <si>
    <t>BRITISH RETAIL CONSORTIUM (BRC) Zertifizierung</t>
  </si>
  <si>
    <t>BRCC</t>
  </si>
  <si>
    <t>BULLFROG Strom - Grüne Energie in Kanada</t>
  </si>
  <si>
    <t>BUFR</t>
  </si>
  <si>
    <t>CanadaGAP Programm Zertifizierungskennzeichen f. Konformität</t>
  </si>
  <si>
    <t>CAGA</t>
  </si>
  <si>
    <t>Canadian Certified Compostable - Zert. kompostierbarer Art.</t>
  </si>
  <si>
    <t>CARBON FOOTPRINT Standard des British Standard Institute</t>
  </si>
  <si>
    <t>CFPS</t>
  </si>
  <si>
    <t>Carbon Neutral - Zertifi. für kohlenstoffneutrale Produktion</t>
  </si>
  <si>
    <t>CNNE</t>
  </si>
  <si>
    <t>CARBON NEUTRAL zertifiziert - National Carbon Offset Std.</t>
  </si>
  <si>
    <t>CNNC</t>
  </si>
  <si>
    <t>Caring Consumer PETA - Ohne Tierversuche</t>
  </si>
  <si>
    <t>CCPE</t>
  </si>
  <si>
    <t>CCF RABBIT Zertifizierung - Logo Produkte ohne Tierversuche</t>
  </si>
  <si>
    <t>CCFR</t>
  </si>
  <si>
    <t>CELIAC SPRUE ASSOCIATION -  glutenfreie Lebensmittel</t>
  </si>
  <si>
    <t>CESA</t>
  </si>
  <si>
    <t>CENTRAL RABBINICAL CONGRESS Koscher Zertifizierung (US, KA)</t>
  </si>
  <si>
    <t>CRCK</t>
  </si>
  <si>
    <t>Certified B CORPORATION  -Nachhaltigkeit, Umweltschutzstand.</t>
  </si>
  <si>
    <t>CEBC</t>
  </si>
  <si>
    <t>Certified California Sustainable Vineyard and Winery (CCSW)</t>
  </si>
  <si>
    <t>CCSW</t>
  </si>
  <si>
    <t>CERTIFIED CARBON FREE - kohlenstoffneut. Prod. (Carbonfund)</t>
  </si>
  <si>
    <t>CCAF</t>
  </si>
  <si>
    <t>Certified Humane - Tierschutzstd. Humane Farm Animal Care</t>
  </si>
  <si>
    <t>CEHU</t>
  </si>
  <si>
    <t>CERTIFIED HUMANE Organisation - Humane Farmtierhalt. (HFAC)</t>
  </si>
  <si>
    <t>CHUO</t>
  </si>
  <si>
    <t>CERTIFIED NATURALLY GROWN - Zertifi. natürliche Aufzucht</t>
  </si>
  <si>
    <t>CNAG</t>
  </si>
  <si>
    <t>CERTIFIED ORGANIC BY ORGANIC CERTIFIERS - biolog. Angebaut</t>
  </si>
  <si>
    <t>COOC</t>
  </si>
  <si>
    <t>CERTIFIED PALEO - Zertifiziert Paleo Diät (Paleo Foundation)</t>
  </si>
  <si>
    <t>CEPA</t>
  </si>
  <si>
    <t>CERTIFIED PALEO FRIENDLY - Paleo-freundl. (Paleo Foundation)</t>
  </si>
  <si>
    <t>CEPF</t>
  </si>
  <si>
    <t>Certified Sustainable Wine of Chile -Weinerzeugnung in Chile</t>
  </si>
  <si>
    <t>CSWC</t>
  </si>
  <si>
    <t>CERTIFIED WBENC - Geschäft 51 Prozent in Besitz von Frauen</t>
  </si>
  <si>
    <t>CEWB</t>
  </si>
  <si>
    <t>CERTIFIED WILDLIFE FRIENDLY von WFEN</t>
  </si>
  <si>
    <t>CEWF</t>
  </si>
  <si>
    <t>Chasseurs de France: Label des Jagdverbandes Frankreichs FNC</t>
  </si>
  <si>
    <t>CHAS</t>
  </si>
  <si>
    <t>CHICAGO RABBINICAL COUNCIL - Koscher Zertifizierung</t>
  </si>
  <si>
    <t>CCRC</t>
  </si>
  <si>
    <t>Claro Fair Trade - fairer Handel, ökologisch u. sozial Prod.</t>
  </si>
  <si>
    <t>CLFT</t>
  </si>
  <si>
    <t>CLIMATE NEUTRAL - Klimaneutrale Produktion (NL u. SA)</t>
  </si>
  <si>
    <t>CLNE</t>
  </si>
  <si>
    <t>CO2 NEUTRAL - Logo von CO2logic</t>
  </si>
  <si>
    <t>CONC</t>
  </si>
  <si>
    <t>Cocoa Life - Besseres Leben für Kakaobauern,-gemeinschaften</t>
  </si>
  <si>
    <t>COLI</t>
  </si>
  <si>
    <t>Codierungssystem für Kunstharze</t>
  </si>
  <si>
    <t>Conformité Européenne - EU Conformance - EU Normkonformität</t>
  </si>
  <si>
    <t>CFEU</t>
  </si>
  <si>
    <t>Coop Miini Region -Gütesiege Produkte regionaler Herstellung</t>
  </si>
  <si>
    <t>CH33</t>
  </si>
  <si>
    <t>Coop Naturafarm - Fleisch,  Eier aus tierfreundl Haltung</t>
  </si>
  <si>
    <t>CH7</t>
  </si>
  <si>
    <t>Coop Naturaline-fair umweltfr produzierte Biobaumwoll-Mode</t>
  </si>
  <si>
    <t>CH30</t>
  </si>
  <si>
    <t>Coop Naturaplan -Produkte mit höchsten Bio-Standards</t>
  </si>
  <si>
    <t>CH8</t>
  </si>
  <si>
    <t>Coop Oecoplan-grüne Alternative für Produkte div Bereiche</t>
  </si>
  <si>
    <t>CH31</t>
  </si>
  <si>
    <t>Coop pro Montagna - Authentische Produkte aus CH Berggebiet</t>
  </si>
  <si>
    <t>CH9</t>
  </si>
  <si>
    <t>Coop WWF Oecoplan -Produkte mit ökol Mehrwert div Bereiche</t>
  </si>
  <si>
    <t>CH32</t>
  </si>
  <si>
    <t>Corrugated Recycles - Logo d. britischen Wellpappenindustrie</t>
  </si>
  <si>
    <t>COUNCIL OF ORTHODOX RABBIS - Zertifizierung Großraum Detroit</t>
  </si>
  <si>
    <t>CORD</t>
  </si>
  <si>
    <t>CRADLE TO CRADLE zertifiziertes Produkt</t>
  </si>
  <si>
    <t>CRTC</t>
  </si>
  <si>
    <t>CSA/NCA - GLUTENFREI</t>
  </si>
  <si>
    <t>CNCF</t>
  </si>
  <si>
    <t>Culinarium - regionale Produkte aus der Ostschweiz</t>
  </si>
  <si>
    <t>CULI</t>
  </si>
  <si>
    <t>Czech Food - Nahrungsmittel aus tschechischen Zutaten</t>
  </si>
  <si>
    <t>CZFO</t>
  </si>
  <si>
    <t>DALLAS KOSCHER Zertifizierung</t>
  </si>
  <si>
    <t>DAKO</t>
  </si>
  <si>
    <t>Dansk Indeklima Maerket  - Kennz. für begrenzte Emission</t>
  </si>
  <si>
    <t>Dansk IP Kvalitet - D.I.P. (Danish Integrated Production)</t>
  </si>
  <si>
    <t>DIPK</t>
  </si>
  <si>
    <t>Dansk Maelk - Dänische Milch (Danish Dairy Board)</t>
  </si>
  <si>
    <t>DAMA</t>
  </si>
  <si>
    <t>Delinat - Ökologischer Weinbau und Sozialstandards</t>
  </si>
  <si>
    <t>DELI</t>
  </si>
  <si>
    <t>Dermatology Review Panel -  Hautpflegeprodukte</t>
  </si>
  <si>
    <t>DRPP</t>
  </si>
  <si>
    <t>Design aus Finnland</t>
  </si>
  <si>
    <t>DEFF</t>
  </si>
  <si>
    <t>Design for the Environment (DfE) - EPA- Geprüft</t>
  </si>
  <si>
    <t>DFTE</t>
  </si>
  <si>
    <t>Destilliert in Kanada (z.B. Wasser in Flaschen)</t>
  </si>
  <si>
    <t>CADI</t>
  </si>
  <si>
    <t>DIAMOND K - Massachusetts Zertifizierung</t>
  </si>
  <si>
    <t>DIAK</t>
  </si>
  <si>
    <t>Donau Soya-Standard -frei von Gentechnik, geprüfter Ursprung</t>
  </si>
  <si>
    <t>DSS</t>
  </si>
  <si>
    <t>EARTHKOSHER KOSHER Zertifizierung</t>
  </si>
  <si>
    <t>EAKO</t>
  </si>
  <si>
    <t>ECARF-Schwellenwerte, Ausschlusskriterien allerg. Reaktion</t>
  </si>
  <si>
    <t>ECAS</t>
  </si>
  <si>
    <t>Eco Label Czech von CENIA - Agentur für Umweltinformation</t>
  </si>
  <si>
    <t>ECLC</t>
  </si>
  <si>
    <t>Ecoland: region.Herstellung,nachhaltige LWS,soziale Verantw.</t>
  </si>
  <si>
    <t>OLAN</t>
  </si>
  <si>
    <t>ECOLOGO Zertifizierung</t>
  </si>
  <si>
    <t>ECCE</t>
  </si>
  <si>
    <t>Eier aus Frankreich</t>
  </si>
  <si>
    <t>OEUF</t>
  </si>
  <si>
    <t>Empf. für verantwortungsvolle Bewirtsch. d. Fischressourcen</t>
  </si>
  <si>
    <t>Empfohlen von der Tierschutzorganisation</t>
  </si>
  <si>
    <t>DYBE</t>
  </si>
  <si>
    <t>En gros nach Kanada eingeführt und dort abgepackt</t>
  </si>
  <si>
    <t>CABU</t>
  </si>
  <si>
    <t>Entspricht ökolog. Richtlinien der Organic Food Federation</t>
  </si>
  <si>
    <t>OFFO</t>
  </si>
  <si>
    <t>Entwine Australia - Austral. Logo Weinberge u Weinhersteller</t>
  </si>
  <si>
    <t>WAUT</t>
  </si>
  <si>
    <t>EQUAL EXCHANGE Fairer Handel</t>
  </si>
  <si>
    <t>EQEC</t>
  </si>
  <si>
    <t>Equalitas Sustainable Wine (IT)-Zertifizier. Wein in Italien</t>
  </si>
  <si>
    <t>WSWI</t>
  </si>
  <si>
    <t>ETHICAL TEA Partnership - Zertifi. Nachh. prod. Teeprodukte</t>
  </si>
  <si>
    <t>ETPZ</t>
  </si>
  <si>
    <t>Europäische Vegetariervereinigung</t>
  </si>
  <si>
    <t>EUVU</t>
  </si>
  <si>
    <t>Europe Soya Standard -Soja aus Europa, gentechnikfrei</t>
  </si>
  <si>
    <t>SOYA</t>
  </si>
  <si>
    <t>Fair Flowers Fair Plants (FFP) Label und Zertifizierung</t>
  </si>
  <si>
    <t>FFFP</t>
  </si>
  <si>
    <t>FAIR FOOD PROGRAM Label - Koalition der Arbeiter, Immokalee</t>
  </si>
  <si>
    <t>FFPL</t>
  </si>
  <si>
    <t>Fair Green - Zertifizierung für nachhaltigen Weinbau (DE)</t>
  </si>
  <si>
    <t>FNG</t>
  </si>
  <si>
    <t>FAIR TRADE USA INGREDIENTS - mind. 20 % Fair Trade Inhalt</t>
  </si>
  <si>
    <t>FTUI</t>
  </si>
  <si>
    <t>FAIR TSA (Fair Trade Sustainability Alliance) - Fairer Hand.</t>
  </si>
  <si>
    <t>FTSA</t>
  </si>
  <si>
    <t>Federal Communications Commission (U.S.) - Regu. Kommunik.</t>
  </si>
  <si>
    <t>FCCU</t>
  </si>
  <si>
    <t>Fidelio - Siegel für Fleisch aus ökologischer Erzeugung</t>
  </si>
  <si>
    <t>FIDE</t>
  </si>
  <si>
    <t>Finnisches Zertifizierungsystem für Schweinefleisch</t>
  </si>
  <si>
    <t>LAAT</t>
  </si>
  <si>
    <t>FISH WISE Zertifizierung - Nachhaltige Meeresfrüchte</t>
  </si>
  <si>
    <t>FWCE</t>
  </si>
  <si>
    <t>Flandria (Flandern) -Belgisches Qualitätslabel Obst, Gemüse</t>
  </si>
  <si>
    <t>FLAN</t>
  </si>
  <si>
    <t>Fleisch aus Frankreich</t>
  </si>
  <si>
    <t>IAND</t>
  </si>
  <si>
    <t>FOOD ALLIANCE Zertifizierung - Logo</t>
  </si>
  <si>
    <t>FACE</t>
  </si>
  <si>
    <t>FOOD JUSTICE Zertifizierung -Gerechtigkeit der Nahrungskette</t>
  </si>
  <si>
    <t>FJCE</t>
  </si>
  <si>
    <t>FOOD SAFETY System Certification 22000-Lebensmittelsicherh.</t>
  </si>
  <si>
    <t>FSSC</t>
  </si>
  <si>
    <t>For Life (Soziale Verantwortung)</t>
  </si>
  <si>
    <t>FORL</t>
  </si>
  <si>
    <t>Forest Products - Produktlinie aus einem zertifziertem Wald</t>
  </si>
  <si>
    <t>Fran Sverige - Schwedisches Produkt</t>
  </si>
  <si>
    <t>FRSV</t>
  </si>
  <si>
    <t>Französische Geflügelprodukte</t>
  </si>
  <si>
    <t>VOLA</t>
  </si>
  <si>
    <t>Französische Lammfleischprodukte</t>
  </si>
  <si>
    <t>AGNE</t>
  </si>
  <si>
    <t>Französische Pferdefleischprodukte</t>
  </si>
  <si>
    <t>CHEV</t>
  </si>
  <si>
    <t>Französische Produkte vom Kalb</t>
  </si>
  <si>
    <t>VEAU</t>
  </si>
  <si>
    <t>Französische Rindfleischprodukte</t>
  </si>
  <si>
    <t>BOVI</t>
  </si>
  <si>
    <t>Französische Schaffleischprodukte</t>
  </si>
  <si>
    <t>OVNE</t>
  </si>
  <si>
    <t>Französische Ziegenfleischprodukte</t>
  </si>
  <si>
    <t>HVRE</t>
  </si>
  <si>
    <t>Französisches Fleisch vom Zicklein</t>
  </si>
  <si>
    <t>REAU</t>
  </si>
  <si>
    <t>Freshcare - Australische Zertifizierung Weinbau/Weinkellerei</t>
  </si>
  <si>
    <t>FRCA</t>
  </si>
  <si>
    <t>GCP - Logo der Global Coffee Platform</t>
  </si>
  <si>
    <t>GCP</t>
  </si>
  <si>
    <t>Gebana - fairer und sozial verträglicher Produktion</t>
  </si>
  <si>
    <t>GEBA</t>
  </si>
  <si>
    <t>Gefahrenanalyse zur Lebensmittelsicherheit</t>
  </si>
  <si>
    <t>Geflügelfleisch, Eier Qualitätsstufe Kanada A - (CFIA)</t>
  </si>
  <si>
    <t>CGRA</t>
  </si>
  <si>
    <t>Geflügelfleisch, Eier Qualitätsstufe Kanada C - (CFIA)</t>
  </si>
  <si>
    <t>CGRC</t>
  </si>
  <si>
    <t>Geflügelfleisch, Eier Qualitätsstufe Kanada Utility - (CFIA)</t>
  </si>
  <si>
    <t>CUPE</t>
  </si>
  <si>
    <t>Geprüft und zertifiziert nach Water Quality Association</t>
  </si>
  <si>
    <t>Geröstet und verschnitten in Kanada (Kaffee)</t>
  </si>
  <si>
    <t>CARB</t>
  </si>
  <si>
    <t>GIG - GLUTEN-FREE Foodservices (Glutenfreie Lebensmittel)</t>
  </si>
  <si>
    <t>GGFF</t>
  </si>
  <si>
    <t>Global Care - innovative Beleuchtungslösungen</t>
  </si>
  <si>
    <t>Global Organic Alliance (Ohio, USA.) - biologisch-ökologisch</t>
  </si>
  <si>
    <t>GOOR</t>
  </si>
  <si>
    <t>GLOBAL ORGANIC LATEX Standard</t>
  </si>
  <si>
    <t>GOLS</t>
  </si>
  <si>
    <t>Gluten-frei  -  National Foundation for Celiac Awareness</t>
  </si>
  <si>
    <t>NGLU</t>
  </si>
  <si>
    <t>GLYCAEMIC INDEX Foundation Stempel</t>
  </si>
  <si>
    <t>GLIF</t>
  </si>
  <si>
    <t>GLYCAEMIC RESEARCH Institut</t>
  </si>
  <si>
    <t>GLRI</t>
  </si>
  <si>
    <t>GMO GUARD von Zertifizierern für natürliche Nahrungsmittel</t>
  </si>
  <si>
    <t>GGNF</t>
  </si>
  <si>
    <t>GoodWeave - Stopp für Kinderarbeit in der Teppichindutrie</t>
  </si>
  <si>
    <t>GOWE</t>
  </si>
  <si>
    <t>GRASP - GLOBAL G.A.P. Zertifizierung in landwirts. Betrieben</t>
  </si>
  <si>
    <t>GRAP</t>
  </si>
  <si>
    <t>GREEN AMERICA CERTIFIED BUSINESS -  Gold, Silber, Bronze</t>
  </si>
  <si>
    <t>GACB</t>
  </si>
  <si>
    <t>GREEN E ENERGY - Erneuerbare Energie in Nord-Amerika</t>
  </si>
  <si>
    <t>GREO</t>
  </si>
  <si>
    <t>GREEN E ENERGY Zertifizierung - Erneuerb. Energie N.-Amerika</t>
  </si>
  <si>
    <t>GEEC</t>
  </si>
  <si>
    <t>GREEN RESTAURANT ASSOCIATION ENDORSED (grünes Restaurant)</t>
  </si>
  <si>
    <t>GREEN SHIELD Zertifizierung - Minimierung der Pestiziden</t>
  </si>
  <si>
    <t>GRSH</t>
  </si>
  <si>
    <t>GreenChoice 100 - umweltzertifizierte Pappe und Kartonagen</t>
  </si>
  <si>
    <t>Grüner Knopf</t>
  </si>
  <si>
    <t>GRK</t>
  </si>
  <si>
    <t>GS-Prüfzeichen</t>
  </si>
  <si>
    <t>Halal Certification Services - Schweizer Zertifizierungsorg.</t>
  </si>
  <si>
    <t>HCS</t>
  </si>
  <si>
    <t>Halal Certification Services, CH -Zertifiz-org (nur Schweiz)</t>
  </si>
  <si>
    <t>HACH</t>
  </si>
  <si>
    <t>Halal Islamic Food and Nutrition Council Kanada</t>
  </si>
  <si>
    <t>Halal Islamic Society of North America - Lebensmittelzert.</t>
  </si>
  <si>
    <t>Haute Valeur Environnementale - Nat. Komm. f. Umweltzert.</t>
  </si>
  <si>
    <t>VALE</t>
  </si>
  <si>
    <t>Heidi -Produkte aus sorgf verarbeit Rohstoffen aus CH Bergen</t>
  </si>
  <si>
    <t>CH12</t>
  </si>
  <si>
    <t>Hergestellt aus 100% kanadischem Hafer</t>
  </si>
  <si>
    <t>CAOA</t>
  </si>
  <si>
    <t>Hergestellt aus kanadischen Senfsamen</t>
  </si>
  <si>
    <t>CAMS</t>
  </si>
  <si>
    <t>Hergestellt in Kanada - letzte Fertigungsschritt in Kanada</t>
  </si>
  <si>
    <t>CAMA</t>
  </si>
  <si>
    <t>Hergestellt in Kanada aus heimischen u. importierten Zutaten</t>
  </si>
  <si>
    <t>CBDI</t>
  </si>
  <si>
    <t>Hergestellt in Kanada aus importierten Zutaten</t>
  </si>
  <si>
    <t>CAIM</t>
  </si>
  <si>
    <t>Hergestellt in Kanada aus kanadischen Zutaten</t>
  </si>
  <si>
    <t>CAIN</t>
  </si>
  <si>
    <t>Hergestellt mit kanadischem Rindfleisch</t>
  </si>
  <si>
    <t>CABE</t>
  </si>
  <si>
    <t>Hergestellt mit Schweinefleisch aus Ontario</t>
  </si>
  <si>
    <t>ONPO</t>
  </si>
  <si>
    <t>Hochstamm Suisse - nur Obst von Hochstammbäumen</t>
  </si>
  <si>
    <t>HSSU</t>
  </si>
  <si>
    <t>HUMANE HEARTLAND Logo</t>
  </si>
  <si>
    <t>HUHE</t>
  </si>
  <si>
    <t>IFANCA Halal</t>
  </si>
  <si>
    <t>ICHA</t>
  </si>
  <si>
    <t>In Kanada in Dosen verpackt (z.B. grüne Bohnen)</t>
  </si>
  <si>
    <t>CACD</t>
  </si>
  <si>
    <t>Indication Géographique Protégée - Geschütze Herkunftsbez.</t>
  </si>
  <si>
    <t>IGPC</t>
  </si>
  <si>
    <t>Integrity and Sustainability Certified-Weinzertif. Südafrika</t>
  </si>
  <si>
    <t>IASC</t>
  </si>
  <si>
    <t>Internationale Geschmack- und Qualitätsauszeichnung</t>
  </si>
  <si>
    <t>Intertek Electrical Testing Laboratories -elektrische Prod.</t>
  </si>
  <si>
    <t>IETL</t>
  </si>
  <si>
    <t>INTERTEK Zertifikat</t>
  </si>
  <si>
    <t>INCE</t>
  </si>
  <si>
    <t>IP Suisse - umweltfreundlicher und tiergerechter Erzeugung</t>
  </si>
  <si>
    <t>IPSU</t>
  </si>
  <si>
    <t>ISO Qualität</t>
  </si>
  <si>
    <t>ISOQ</t>
  </si>
  <si>
    <t>IVO Seal - International Verified Omega-3, z.B. Fischöl</t>
  </si>
  <si>
    <t>IVOO</t>
  </si>
  <si>
    <t>JAY KOSHER PAREVE - Koscher-Zertifizierung</t>
  </si>
  <si>
    <t>JAKP</t>
  </si>
  <si>
    <t>KAGfreiland - Qualitätsprodukte und Bedürfnissen der Tiere</t>
  </si>
  <si>
    <t>KAGF</t>
  </si>
  <si>
    <t>Kanadische Lebensmittelinspektion (CFIA) -  Fisch</t>
  </si>
  <si>
    <t>CFIS</t>
  </si>
  <si>
    <t>Kanadische Lebensmittelinspektion (CFIA) -  z.B. Fleisch</t>
  </si>
  <si>
    <t>CFIA</t>
  </si>
  <si>
    <t>Kanadisches Logo für ein biologisch angebautes Produkt</t>
  </si>
  <si>
    <t>CFIO</t>
  </si>
  <si>
    <t>Kanadisches Öko-Kennzeichen (Environmental Choice)</t>
  </si>
  <si>
    <t>CELC</t>
  </si>
  <si>
    <t>Kanadisches Produkt</t>
  </si>
  <si>
    <t>CAPD</t>
  </si>
  <si>
    <t>Kaninchenfleisch aus Frankreich</t>
  </si>
  <si>
    <t>LDFR</t>
  </si>
  <si>
    <t>Kartoffel aus Frankreich</t>
  </si>
  <si>
    <t>TERR</t>
  </si>
  <si>
    <t>KASHRUTH COUNCIL - KOSCHER-Zertifizierung, Kanada</t>
  </si>
  <si>
    <t>CORK</t>
  </si>
  <si>
    <t>KEHILLA KOSHER California-K Zertifizierung</t>
  </si>
  <si>
    <t>KKCK</t>
  </si>
  <si>
    <t>KEHILLA KOSHER Heart-K Zertifizierung</t>
  </si>
  <si>
    <t>KKHK</t>
  </si>
  <si>
    <t>Klasa - tschechisches Qualitätskennzeichen</t>
  </si>
  <si>
    <t>KLAS</t>
  </si>
  <si>
    <t>KOF K Koscher-Zertifizierung</t>
  </si>
  <si>
    <t>KOKK</t>
  </si>
  <si>
    <t>Koscher Großrabbinat Quebec Parve - Zertifizierung</t>
  </si>
  <si>
    <t>Koscher OK Milchprodukte - Zertifizierung</t>
  </si>
  <si>
    <t>Koscher Star-K-Parve und Pessachfest</t>
  </si>
  <si>
    <t>Koscherzertifzierung durch Oregon Kosher</t>
  </si>
  <si>
    <t>Koscherzertifzierung durch Ottawa Vaad HaKashrut - Kanada</t>
  </si>
  <si>
    <t>Kosher - Chicago Rabbinical Council  Zert. von Pareve-Prod.</t>
  </si>
  <si>
    <t>Kosher - Chicago Rabbinical Council Zert. v. Milchprodukten</t>
  </si>
  <si>
    <t>KOSHER AUSTRALIA-Zertifizierung</t>
  </si>
  <si>
    <t>KOAU</t>
  </si>
  <si>
    <t>KOSHER Certification Service-Zertifizierung</t>
  </si>
  <si>
    <t>KCES</t>
  </si>
  <si>
    <t>Kosher Check - kanadische Zertifizierungsorganisation</t>
  </si>
  <si>
    <t>Kosher COR - Koscherzertifizierung Milchprodukte Ausrüstung</t>
  </si>
  <si>
    <t>Kosher COR - Milchprodukte - Koscherzertifizierung</t>
  </si>
  <si>
    <t>Kosher COR Fisch - Koscherzertifizierung</t>
  </si>
  <si>
    <t>KOSHER Inspection Service India-Zertifizierung</t>
  </si>
  <si>
    <t>KISI</t>
  </si>
  <si>
    <t>Kosher Koscherzertifizierung Griechenland</t>
  </si>
  <si>
    <t>Kosher Koscherzertifizierung Madrid Spanien</t>
  </si>
  <si>
    <t>KOSHER KW Young Israel Of West Hempstead-Zertifizierung</t>
  </si>
  <si>
    <t>KKWY</t>
  </si>
  <si>
    <t>Kosher Oregon Kosher- certification in the Pacific Northwest</t>
  </si>
  <si>
    <t>OFGO</t>
  </si>
  <si>
    <t>KOSHER Peru-Zertifizierung</t>
  </si>
  <si>
    <t>KOPE</t>
  </si>
  <si>
    <t>KOSHER SUPERVISORS of WISCONSIN-Zertifizierung</t>
  </si>
  <si>
    <t>KSWC</t>
  </si>
  <si>
    <t>Kott Fran Sverige - 100 % schwedisches Fleisch</t>
  </si>
  <si>
    <t>KOFS</t>
  </si>
  <si>
    <t>KSA D-KOSHER-Zertifi. - Milchprodukte, v. Kosher Supervision</t>
  </si>
  <si>
    <t>KSKD</t>
  </si>
  <si>
    <t>KSA-KOSHER-Zertifizierung, von Kosher Supervision</t>
  </si>
  <si>
    <t>KSKO</t>
  </si>
  <si>
    <t>Label von Migros für Produkte und Inhaltsstoffe aus der Regi</t>
  </si>
  <si>
    <t>CH5</t>
  </si>
  <si>
    <t>Lacon - Privatinstitut für Quali erzeugter Lebensmittel</t>
  </si>
  <si>
    <t>Lodi Rules Certified Green - CA Zertifizierung Weintrauben</t>
  </si>
  <si>
    <t>LRC</t>
  </si>
  <si>
    <t>Logo - von Eltern getestet u. für gut befunden</t>
  </si>
  <si>
    <t>London Beth Din KOSHER-Zertifizierung</t>
  </si>
  <si>
    <t>LBDK</t>
  </si>
  <si>
    <t>Made Green in Italy -Itali. Lebenszyklus-Analyse (ISO14001)</t>
  </si>
  <si>
    <t>MGI</t>
  </si>
  <si>
    <t>MCIA Organic (biologisch)</t>
  </si>
  <si>
    <t>MCIA</t>
  </si>
  <si>
    <t>Medizinprodukt nach Hypertension Canada</t>
  </si>
  <si>
    <t>Migros Bio -Label für ökologische nachhaltige Landwirtschaft</t>
  </si>
  <si>
    <t>CH17</t>
  </si>
  <si>
    <t>Milchprodukte - Unter Kontrolle der kanadischen Regierung</t>
  </si>
  <si>
    <t>CDAI</t>
  </si>
  <si>
    <t>Min. 85% Bioprodukt aus Quebec, verarbeitet in Quebec</t>
  </si>
  <si>
    <t>Mit kanadischem Rind hergestellt</t>
  </si>
  <si>
    <t>Mit Stolz hergestelltes kanadisches Produkt</t>
  </si>
  <si>
    <t>CANP</t>
  </si>
  <si>
    <t>MJOLK FRAN SVERIGE - Milch aus Schweden</t>
  </si>
  <si>
    <t>MJFS</t>
  </si>
  <si>
    <t>Mom’s Choice -  Familiengerechte Medien, Produkte &amp; Dienstl.</t>
  </si>
  <si>
    <t>MONTREAL VAAD HAIR (Mk) PAREVE Zertifizierung</t>
  </si>
  <si>
    <t>MVHP</t>
  </si>
  <si>
    <t>Mortadella Bologna - Qualitätskontrolle italieni. Mortadella</t>
  </si>
  <si>
    <t>MOBO</t>
  </si>
  <si>
    <t>Nachhaltiges Palmöl - RSPO Credits</t>
  </si>
  <si>
    <t>POIL</t>
  </si>
  <si>
    <t>Nachhaltiges Palmöl - RSPO gemischt</t>
  </si>
  <si>
    <t>GOIL</t>
  </si>
  <si>
    <t>NAOOA Certified Quality - Nord Amerikanisches Olivenöl</t>
  </si>
  <si>
    <t>NCEQ</t>
  </si>
  <si>
    <t>National Safety Mark - Nationales Sicherheitskennzeichen</t>
  </si>
  <si>
    <t>NSMK</t>
  </si>
  <si>
    <t>Natura - Beef - Rindfleisch von 10 Monate alten Kälbern</t>
  </si>
  <si>
    <t>NABE</t>
  </si>
  <si>
    <t>Natura - Veal - Kalbfleisch aus Mutterkuh-Tierhaltung</t>
  </si>
  <si>
    <t>NAVE</t>
  </si>
  <si>
    <t>Natural Food Certifier Koscher-Parve-Zert. von Bioprod.</t>
  </si>
  <si>
    <t>Nature Care Product - EU Verord. ökolog./biolog. Produktion</t>
  </si>
  <si>
    <t>NACP</t>
  </si>
  <si>
    <t>NATURE ET PROGRES, Frankreich und Belgien</t>
  </si>
  <si>
    <t>NEPR</t>
  </si>
  <si>
    <t>Naturland-Wildfisch - Standard für nachhaltige Fischerei</t>
  </si>
  <si>
    <t>Natürlich gewachsen - Zertifi. Landwirt. und Bienenhalt.</t>
  </si>
  <si>
    <t>CNGC</t>
  </si>
  <si>
    <t>NEA Akzeptiert - National Eczema Association (NEA)</t>
  </si>
  <si>
    <t>NEAA</t>
  </si>
  <si>
    <t>NMX - Mexikanischer Standard</t>
  </si>
  <si>
    <t>NOM - Offizieller mexikanischer Standard</t>
  </si>
  <si>
    <t>NON-GMO Zertifizierung von Earthkosher</t>
  </si>
  <si>
    <t>NOGM</t>
  </si>
  <si>
    <t>NSF Certified for SPORT (Zertifizierung für Sport)</t>
  </si>
  <si>
    <t>NCFS</t>
  </si>
  <si>
    <t>NSF GLUTENFREI</t>
  </si>
  <si>
    <t>NSFG</t>
  </si>
  <si>
    <t>NSF NON-GMO True North Standard</t>
  </si>
  <si>
    <t>NNGT</t>
  </si>
  <si>
    <t>NSF SUSTAINABILITY - Nachhaltigkeitszertifizierung</t>
  </si>
  <si>
    <t>NSFS</t>
  </si>
  <si>
    <t>Obst und Gemüse aus Frankreich</t>
  </si>
  <si>
    <t>DEFR</t>
  </si>
  <si>
    <t>OEKO TEX-Label (für Textilien ohne Gesundheitsrisiko)</t>
  </si>
  <si>
    <t>Oeko-Control (Verband für ökologische Möbel)</t>
  </si>
  <si>
    <t>OEKO-KREISLAUF Moorbad Harbach</t>
  </si>
  <si>
    <t>OEKO-Tex Made in Green - Unabhängiges Textil-Label</t>
  </si>
  <si>
    <t>OTMG</t>
  </si>
  <si>
    <t>OK Kompost-Label von Vincotte (EN 13432: 2000 Standard)</t>
  </si>
  <si>
    <t>OKCV</t>
  </si>
  <si>
    <t>ÖKO QUALITÄT GARANTIERT - BAYERN (regionales Ökolabel)</t>
  </si>
  <si>
    <t>Ökolog. Zertifizierungsorg. - Centre for Systems Integration</t>
  </si>
  <si>
    <t>CSIC</t>
  </si>
  <si>
    <t>Ökolog. Zertifizierungsorg. - Pro-Cert Organic Systems</t>
  </si>
  <si>
    <t>PCOS</t>
  </si>
  <si>
    <t>Ökolog. Zertifizierungsorganisation Argentinien - Letis S.A.</t>
  </si>
  <si>
    <t>LEOR</t>
  </si>
  <si>
    <t>Ökologische Zertifi. - International Certification Services</t>
  </si>
  <si>
    <t>ICSO</t>
  </si>
  <si>
    <t>Ökologische Zertifizierungsorg. British Columbia (BCARA)</t>
  </si>
  <si>
    <t>BCAR</t>
  </si>
  <si>
    <t>Ökologische Zertifizierungsorganisation in Norwegen - Debio</t>
  </si>
  <si>
    <t>DEBI</t>
  </si>
  <si>
    <t>Ökologischer Landbau nach der Bio solidaire Charta</t>
  </si>
  <si>
    <t>BSOL</t>
  </si>
  <si>
    <t>O-maerke Statskontrolleret Okologisk DK für ökolog. Produkte</t>
  </si>
  <si>
    <t>DECO</t>
  </si>
  <si>
    <t>On the way to planetproof-Nachhaltigkeit O&amp;G,Pflanzen, Bäume</t>
  </si>
  <si>
    <t>PROO</t>
  </si>
  <si>
    <t>Ontario - Localize - Regalauszeichnungsprogramm Nord Amerika</t>
  </si>
  <si>
    <t>LOCA</t>
  </si>
  <si>
    <t>Ontario approved legend - Inspektion von Fleischprodukten</t>
  </si>
  <si>
    <t>ONAP</t>
  </si>
  <si>
    <t>ORBI (ökologischer Landbau in Österreich)</t>
  </si>
  <si>
    <t>OKKO</t>
  </si>
  <si>
    <t>Oregon LIVE-Nachhaltigkeitszertifizierung für Weinanbau</t>
  </si>
  <si>
    <t>ORLI</t>
  </si>
  <si>
    <t>OREGON TILTH - Zertifizierung</t>
  </si>
  <si>
    <t>OTCE</t>
  </si>
  <si>
    <t>Organic Cotton (Ökologische erzeugte Baumwolle)</t>
  </si>
  <si>
    <t>ORCO</t>
  </si>
  <si>
    <t>Origine France Garantie:bescheinigt franz.Herkunft des Prod.</t>
  </si>
  <si>
    <t>FRAN</t>
  </si>
  <si>
    <t>ORTHODOX UNION Koscher-Zertifizierung</t>
  </si>
  <si>
    <t>ODUK</t>
  </si>
  <si>
    <t>OU KOSHER DAIRY, Koscher-Zertifi. Milchprod. Orthodox Union</t>
  </si>
  <si>
    <t>OKDC</t>
  </si>
  <si>
    <t>OU KOSHER FISH, Koscher-Zertifizierung Fisch, Orthodox Union</t>
  </si>
  <si>
    <t>OKFC</t>
  </si>
  <si>
    <t>OU KOSHER MEAT, Koscher-Zertifi. Fleisch, Orthodox Union</t>
  </si>
  <si>
    <t>OKMC</t>
  </si>
  <si>
    <t>OU KOSHER PASSOVER, Koscher-Zertifi. der Orthodox Union</t>
  </si>
  <si>
    <t>OKPC</t>
  </si>
  <si>
    <t>PALEO APPROVED - Geeignet für Paleo-Diät, Paleo Foundation</t>
  </si>
  <si>
    <t>PAAP</t>
  </si>
  <si>
    <t>PALEO-Zertifizierung von Earthkosher</t>
  </si>
  <si>
    <t>PACE</t>
  </si>
  <si>
    <t>Pavillon France:Marke aller am fr.Fischereisektor Beteiligte</t>
  </si>
  <si>
    <t>PAVI</t>
  </si>
  <si>
    <t>Pro Specie Rara (Schweiz)</t>
  </si>
  <si>
    <t>PSRA</t>
  </si>
  <si>
    <t>Product of the Year (Produkt des Jahres)</t>
  </si>
  <si>
    <t>Produkt aus den Schweizer Alpen</t>
  </si>
  <si>
    <t>SALP</t>
  </si>
  <si>
    <t>Produkt aus den Schweizer Bergen</t>
  </si>
  <si>
    <t>SMOP</t>
  </si>
  <si>
    <t>Produziert in der Bretagne - Bretonische Herkunft</t>
  </si>
  <si>
    <t>BRET</t>
  </si>
  <si>
    <t>PRO-TERRA NON-GMO-Zertifizierung</t>
  </si>
  <si>
    <t>PTNG</t>
  </si>
  <si>
    <t>Qualenvi -HVE Level 3 unabhängige Weinerzeuger in Frankreich</t>
  </si>
  <si>
    <t>QUAL</t>
  </si>
  <si>
    <t>QUALITAET TIROL - regionale Produkte -  Agrarmarketing Tirol</t>
  </si>
  <si>
    <t>QUTI</t>
  </si>
  <si>
    <t>RABBINICAL COUNCIL von Britisch-Kolumbien, Zertifizierung</t>
  </si>
  <si>
    <t>RCBK</t>
  </si>
  <si>
    <t>RABBINICAL COUNCIL von Kalifornien</t>
  </si>
  <si>
    <t>RCKA</t>
  </si>
  <si>
    <t>RABBINICAL COUNCIL von Neu England</t>
  </si>
  <si>
    <t>RCNE</t>
  </si>
  <si>
    <t>Raffiniert in Kanada (Zucker aus importiertem Zuckerrohr)</t>
  </si>
  <si>
    <t>CARE</t>
  </si>
  <si>
    <t>REAL CALIFORNIA CHEESE - California Milk Advisory Board</t>
  </si>
  <si>
    <t>RCCC</t>
  </si>
  <si>
    <t>REAL CALIFORNIA MILK - California Milk Advisory Board</t>
  </si>
  <si>
    <t>RCMC</t>
  </si>
  <si>
    <t>REAL FOOD Seal, Milchprodukte in USA</t>
  </si>
  <si>
    <t>REFS</t>
  </si>
  <si>
    <t>Regionales tschechisches Nahrungsmittel</t>
  </si>
  <si>
    <t>RFCZ</t>
  </si>
  <si>
    <t>Roundtable on Sustainable Biomaterials-Zertifizierung global</t>
  </si>
  <si>
    <t>RSB</t>
  </si>
  <si>
    <t>Runder Tisch für verantwortliche Soya-Bearbeitung</t>
  </si>
  <si>
    <t>RORS</t>
  </si>
  <si>
    <t>SAFE FEED - SAFE FOOD - Standard für Nahrungssicherheit</t>
  </si>
  <si>
    <t>SFSF</t>
  </si>
  <si>
    <t>SAFE QUALITY Food (SQF-Code)</t>
  </si>
  <si>
    <t>SQFC</t>
  </si>
  <si>
    <t>SALMON SAFE-Zertifizierung - Sicherer Fisch</t>
  </si>
  <si>
    <t>SSCE</t>
  </si>
  <si>
    <t>Schweinefleisch aus Frankreich</t>
  </si>
  <si>
    <t>LEPO</t>
  </si>
  <si>
    <t>Schweizer Allergie Gütesiegel</t>
  </si>
  <si>
    <t>SALL</t>
  </si>
  <si>
    <t>SCS Sustainably Grown - Nachhaltiger Anbau</t>
  </si>
  <si>
    <t>SCSG</t>
  </si>
  <si>
    <t>SeaChoice - für nachhaltige Fischerei und Aquakultur</t>
  </si>
  <si>
    <t>SEAC</t>
  </si>
  <si>
    <t>Shopper Army - Testen neuer Konsumgüter</t>
  </si>
  <si>
    <t>SKG 1 star - Standard diebstahlgesichert - Gebäudeindustrie</t>
  </si>
  <si>
    <t>SKCA</t>
  </si>
  <si>
    <t>SKG 2 star - Standard diebstahlgesichert - Gebäudeindustrie</t>
  </si>
  <si>
    <t>SKCB</t>
  </si>
  <si>
    <t>SKG 3 star - Standard diebstahlgesichert - Gebäudeindustrie</t>
  </si>
  <si>
    <t>SKCC</t>
  </si>
  <si>
    <t>SOIL Cosmos Natural - Logo für Naturkosmetik COSMOS-Standard</t>
  </si>
  <si>
    <t>SCN</t>
  </si>
  <si>
    <t>SOIL Organic Cosmos - Logo für ökologisch erzeugte Produkte</t>
  </si>
  <si>
    <t>SOC</t>
  </si>
  <si>
    <t>SOSTain - Zertifizierung in Sizilien, Italien</t>
  </si>
  <si>
    <t>SOST</t>
  </si>
  <si>
    <t>SPAR Natur Pur - Bio-Marke von SPAR für Lebensmittel</t>
  </si>
  <si>
    <t>CH24</t>
  </si>
  <si>
    <t>STAR D KOSCHER-Zertifizierung</t>
  </si>
  <si>
    <t>STDK</t>
  </si>
  <si>
    <t>STAR K KOSCHER-Zertifizierung</t>
  </si>
  <si>
    <t>STKK</t>
  </si>
  <si>
    <t>Steel Recycling Institute (SRI) (Stahlrecycling)</t>
  </si>
  <si>
    <t>STELLAR-Zertifizierungsdienste</t>
  </si>
  <si>
    <t>STCS</t>
  </si>
  <si>
    <t>Streekproduct.be -Label f traditionell flämische Erzeugnisse</t>
  </si>
  <si>
    <t>STBE</t>
  </si>
  <si>
    <t>Suisse Garantie - Nicht genmodifizierte Lebensmittel Schweiz</t>
  </si>
  <si>
    <t>SUGA</t>
  </si>
  <si>
    <t>Sustainable Australia Winegrowing - Nachhaltigkeit Wein AUS</t>
  </si>
  <si>
    <t>SAWI</t>
  </si>
  <si>
    <t>Sustainable Austria Certification -Nachhaltigkeitszerti. AUT</t>
  </si>
  <si>
    <t>SUAU</t>
  </si>
  <si>
    <t>Sustainable In Practice -Weinherstellung und Weinanbau CA</t>
  </si>
  <si>
    <t>SIP</t>
  </si>
  <si>
    <t>Svenskt Sigill Klimatcertifierad -klimafreund. Erzeugung SWE</t>
  </si>
  <si>
    <t>SSKT</t>
  </si>
  <si>
    <t>Svenskt Sigill Naturbeteskott - Natürliches Rindfleisch SWE</t>
  </si>
  <si>
    <t>SSNA</t>
  </si>
  <si>
    <t>SwissGAP -Schweizeris.Qualitätssiegel landwirtscha. Produkte</t>
  </si>
  <si>
    <t>SGAP</t>
  </si>
  <si>
    <t>SwissPrimGourmet -  Gourmetrind-, kalb- und Schweinefleisch</t>
  </si>
  <si>
    <t>SWPG</t>
  </si>
  <si>
    <t>TARNOPOL KASHRUS KOSCHER-Zertifizierung</t>
  </si>
  <si>
    <t>TKKC</t>
  </si>
  <si>
    <t>Terra Suisse-tierfreundliche Haltung, umweltschonender Anbau</t>
  </si>
  <si>
    <t>CH27</t>
  </si>
  <si>
    <t>Terra Vitis-Zertifizierung unabhängige Weinerzeuger Frankr.</t>
  </si>
  <si>
    <t>TEVT</t>
  </si>
  <si>
    <t>The Fair Rubber Association -Fair produ. Gummi (natür.Latex)</t>
  </si>
  <si>
    <t>TFRA</t>
  </si>
  <si>
    <t>The Natural and Organic Awards - nat. u. Biolebensmittel</t>
  </si>
  <si>
    <t>THREE LINE KOSCHER-Zertifi.- Rabbi Kelemer &amp; Associates</t>
  </si>
  <si>
    <t>TLKC</t>
  </si>
  <si>
    <t>TRIANGLE K (Kashrut) -Zertifizierung</t>
  </si>
  <si>
    <t>TKCE</t>
  </si>
  <si>
    <t>True Foods Canada - Qualitätskennzeichen</t>
  </si>
  <si>
    <t>TRUE SOURCE zertifiziert</t>
  </si>
  <si>
    <t>TSCE</t>
  </si>
  <si>
    <t>UDEN GMO FODER - Produkt von genfreien dänischen Milchfarm</t>
  </si>
  <si>
    <t>UGMF</t>
  </si>
  <si>
    <t>UMWELTBAUM-Standard</t>
  </si>
  <si>
    <t>UNGÜLTIG Agriculture Biologique - France</t>
  </si>
  <si>
    <t>UNGÜLTIG CE-Kennzeichnung</t>
  </si>
  <si>
    <t>UNGÜLTIG The Compostable Label</t>
  </si>
  <si>
    <t>Unterstützt das Weight Watchers Programm</t>
  </si>
  <si>
    <t>Urdinkel-Qualitätssiegel f Dinkel schweizerischen Ursprungs</t>
  </si>
  <si>
    <t>UDIN</t>
  </si>
  <si>
    <t>USDA GRAD A, z.B. Eier - U.S. Department of Agriculture</t>
  </si>
  <si>
    <t>USGA</t>
  </si>
  <si>
    <t>USDA Grad AA, z.B. Eier - U.S. Landwirtschaftsministerium</t>
  </si>
  <si>
    <t>USAA</t>
  </si>
  <si>
    <t>UTZ-zertifiziertes KAKAO-Produkt</t>
  </si>
  <si>
    <t>UTCC</t>
  </si>
  <si>
    <t>V Label Vegan -  von EVU und VEBU</t>
  </si>
  <si>
    <t>VLVE</t>
  </si>
  <si>
    <t>V.I.V.A.-Nachhaltigkeitszertifizierung Wein itali. Regierung</t>
  </si>
  <si>
    <t>VIVA</t>
  </si>
  <si>
    <t>Vaad Hakashrus von Denver SCROLL K Zertifizierung</t>
  </si>
  <si>
    <t>SKCE</t>
  </si>
  <si>
    <t>VAAD HOEIR Koscher-Zertifizierung</t>
  </si>
  <si>
    <t>VAHC</t>
  </si>
  <si>
    <t>Vaelg Fuldkorn Forst</t>
  </si>
  <si>
    <t>VEGAN Natural Food Certifiers - Zertifizierung</t>
  </si>
  <si>
    <t>VNAC</t>
  </si>
  <si>
    <t>VEGAN von Earthkosher</t>
  </si>
  <si>
    <t>VEEA</t>
  </si>
  <si>
    <t>Vegaplan - für Betriebe, die Zertifizierung anstreben (BEL)</t>
  </si>
  <si>
    <t>VEGA</t>
  </si>
  <si>
    <t>VEGATARIAN Society - Vegetarisch-Logo</t>
  </si>
  <si>
    <t>VESO</t>
  </si>
  <si>
    <t>VEGECERT - Zertifi. veganes oder  vegetarisches Lebensmittel</t>
  </si>
  <si>
    <t>VECE</t>
  </si>
  <si>
    <t>Verarbeitete Eiprodukte - Kontrolle kanadischen Regierung</t>
  </si>
  <si>
    <t>CFPE</t>
  </si>
  <si>
    <t>VERBUND OEKOHOEFE - Zertifi. für biologische Landwirtschaft</t>
  </si>
  <si>
    <t>VEOE</t>
  </si>
  <si>
    <t>Vereinigte Eier-Produzenten - Zertifizierung</t>
  </si>
  <si>
    <t>UEPC</t>
  </si>
  <si>
    <t>Vignerons en Développement Durable (VDD) -Weinzertifizie. FR</t>
  </si>
  <si>
    <t>VDD</t>
  </si>
  <si>
    <t xml:space="preserve">Vinatura - Schweizer Wein aus nachhaltiger </t>
  </si>
  <si>
    <t>VINA</t>
  </si>
  <si>
    <t>Biokunststoff Produkt - 1</t>
  </si>
  <si>
    <t>Biokunststoff Produkt - 2</t>
  </si>
  <si>
    <t>Biokunststoff Produkt - 3</t>
  </si>
  <si>
    <t>Biokunststoff Produkt - 4</t>
  </si>
  <si>
    <t>Biokunststoff Produkt - 5</t>
  </si>
  <si>
    <t>Biokunststoff Produkt - 6</t>
  </si>
  <si>
    <t>Biokunststoff Verpackung - 1</t>
  </si>
  <si>
    <t>Biokunststoff Verpackung - 2</t>
  </si>
  <si>
    <t>Biokunststoff Verpackung - 3</t>
  </si>
  <si>
    <t>Biokunststoff Verpackung - 4</t>
  </si>
  <si>
    <t>Biokunststoff Verpackung - 5</t>
  </si>
  <si>
    <t>Biokunststoff Verpackung - 6</t>
  </si>
  <si>
    <t>Um was für eine Art von Artikel handelt es sich?</t>
  </si>
  <si>
    <t>Kein Lebensmittel</t>
  </si>
  <si>
    <t>Sonstiges Lebensmittel mit LMIV-Pflicht</t>
  </si>
  <si>
    <t>Link (BMEL)</t>
  </si>
  <si>
    <t>Getränke - Bier (inkl. alkoholfreies Bier)</t>
  </si>
  <si>
    <t>Getränke - Craftbeer</t>
  </si>
  <si>
    <t>Getränke - Wein</t>
  </si>
  <si>
    <t>Getränke - Sekt/Spirituosen</t>
  </si>
  <si>
    <t>Sonstiges Lebensmittel ohne LMIV-Pflicht</t>
  </si>
  <si>
    <t>Getränke - Alkoholfrei (ohne Bier)</t>
  </si>
  <si>
    <t>Eier</t>
  </si>
  <si>
    <t>Getränke - Allgemein und Wein</t>
  </si>
  <si>
    <t>Brot/Backwaren</t>
  </si>
  <si>
    <t>Wurst</t>
  </si>
  <si>
    <t>Artikelart LMIV</t>
  </si>
  <si>
    <t>Glutenhaltiges Getreide</t>
  </si>
  <si>
    <t>Krebstiere</t>
  </si>
  <si>
    <t>Fische</t>
  </si>
  <si>
    <t>Erdnüsse</t>
  </si>
  <si>
    <t>Sojabohnen</t>
  </si>
  <si>
    <t>Weichtiere</t>
  </si>
  <si>
    <t>Milch (einschließlich Laktose)</t>
  </si>
  <si>
    <t>Grad des Vorkommens</t>
  </si>
  <si>
    <t>Nährtwert</t>
  </si>
  <si>
    <t>Weitere optionale Allergene</t>
  </si>
  <si>
    <t>Sellerie</t>
  </si>
  <si>
    <t>Senf</t>
  </si>
  <si>
    <t>Sesamsamen</t>
  </si>
  <si>
    <t>Schwefeldioxid/Sulphite (ab 10mg/kg oder 10mg/l)</t>
  </si>
  <si>
    <t>Lupinen</t>
  </si>
  <si>
    <t>Namentlich zu nennen</t>
  </si>
  <si>
    <t>Allergen</t>
  </si>
  <si>
    <t xml:space="preserve">LMIV-Angaben und EHI-Daten - Allgemeiner Teil (auszufüllen vom Lieferanten) </t>
  </si>
  <si>
    <t xml:space="preserve">LMIV-Angaben und EHI-Daten - Warenspezifischer Teil (auszufüllen vom Lieferanten) </t>
  </si>
  <si>
    <t>a</t>
  </si>
  <si>
    <t>c</t>
  </si>
  <si>
    <t>b</t>
  </si>
  <si>
    <t>d</t>
  </si>
  <si>
    <t>Display-Bestückung (SAP-Artikelnummer wird von REWE ausgefüllt, Rest auszufüllen vom Lieferanten)</t>
  </si>
  <si>
    <t>C</t>
  </si>
  <si>
    <t>B</t>
  </si>
  <si>
    <t>E</t>
  </si>
  <si>
    <t>Lieferant nimmt nicht am Nutri-Score teil</t>
  </si>
  <si>
    <t>Lebensmittel nicht für Nutri-Score vorgesehen</t>
  </si>
  <si>
    <t>Zubereitungsgrad Nährwerte (M032)</t>
  </si>
  <si>
    <t>Zubereitet</t>
  </si>
  <si>
    <t>Unzubereitet</t>
  </si>
  <si>
    <t>Einheit zus. Nährwerte</t>
  </si>
  <si>
    <t>g</t>
  </si>
  <si>
    <t>mg</t>
  </si>
  <si>
    <t>μg</t>
  </si>
  <si>
    <t>kg</t>
  </si>
  <si>
    <t>mm</t>
  </si>
  <si>
    <t>cm</t>
  </si>
  <si>
    <t>ml</t>
  </si>
  <si>
    <t>Fett, davon einfach ungesättigte Fettsäuren (cis)</t>
  </si>
  <si>
    <t>Fett, davon mehrfach ungesättigte Fettsäuren (cis)</t>
  </si>
  <si>
    <t>Ballaststoffe</t>
  </si>
  <si>
    <t>Kohlenhydrate, davon mehrwertige Alkohole</t>
  </si>
  <si>
    <t>Kohlenhydrate, davon Stärke</t>
  </si>
  <si>
    <t>Ammonium</t>
  </si>
  <si>
    <t>Amylopektin</t>
  </si>
  <si>
    <t>Amylose</t>
  </si>
  <si>
    <t xml:space="preserve">Arabinoxylan, hergestellt aus Weizenendosperm </t>
  </si>
  <si>
    <t>Barium</t>
  </si>
  <si>
    <t xml:space="preserve">Betain </t>
  </si>
  <si>
    <t>Bromid</t>
  </si>
  <si>
    <t>Beta-Carotin; Provitamin A</t>
  </si>
  <si>
    <t>Casein</t>
  </si>
  <si>
    <t>Fett, davon Cholesterin</t>
  </si>
  <si>
    <t>Cholin, gesamt</t>
  </si>
  <si>
    <t>Kobalt</t>
  </si>
  <si>
    <t xml:space="preserve">Kreatin </t>
  </si>
  <si>
    <t>Erythrit</t>
  </si>
  <si>
    <t>Linolsäure</t>
  </si>
  <si>
    <t>Alpha-Linolensäure</t>
  </si>
  <si>
    <t>Arachidonsäure</t>
  </si>
  <si>
    <t>Eicosapentaensäure</t>
  </si>
  <si>
    <t>Docosahexaensäure (DHA)</t>
  </si>
  <si>
    <t>LCPs (langkettige, mehrfach ungesättigte Fettsäuren)</t>
  </si>
  <si>
    <t>Omega-3-Fettsäuren</t>
  </si>
  <si>
    <t>Omega-6-Fettsäuren</t>
  </si>
  <si>
    <t xml:space="preserve">Folat, gesamt </t>
  </si>
  <si>
    <t xml:space="preserve">Fructose </t>
  </si>
  <si>
    <t>Bicarbonat (oder Hydrogencarbonat)</t>
  </si>
  <si>
    <t>Galactose (=Galactooligosaccharide)</t>
  </si>
  <si>
    <t xml:space="preserve">Beta-Glucane </t>
  </si>
  <si>
    <t>Glucomannan</t>
  </si>
  <si>
    <t>Glukose</t>
  </si>
  <si>
    <t>Inositol</t>
  </si>
  <si>
    <t>Isoflavone</t>
  </si>
  <si>
    <t>Isomalt</t>
  </si>
  <si>
    <t>Carnitin</t>
  </si>
  <si>
    <t>Lactit</t>
  </si>
  <si>
    <t>Kohlenhydrate, davon Milchzucker</t>
  </si>
  <si>
    <t>Laktose</t>
  </si>
  <si>
    <t>Lithium</t>
  </si>
  <si>
    <t>Malzzucker</t>
  </si>
  <si>
    <t>Maltodextrin</t>
  </si>
  <si>
    <t>Maltit</t>
  </si>
  <si>
    <t>Mannit</t>
  </si>
  <si>
    <t>Natrium</t>
  </si>
  <si>
    <t>Nickel</t>
  </si>
  <si>
    <t>Nitrat</t>
  </si>
  <si>
    <t>Nitrit</t>
  </si>
  <si>
    <t>Nukleotid</t>
  </si>
  <si>
    <t>Pektin</t>
  </si>
  <si>
    <t>Polysaccharide (Kohlenhydrate, davon Polysaccharide)</t>
  </si>
  <si>
    <t>Sulfat 4+</t>
  </si>
  <si>
    <t xml:space="preserve">Selen, anorganisch </t>
  </si>
  <si>
    <t xml:space="preserve">Selen, organisch </t>
  </si>
  <si>
    <t>Silizium</t>
  </si>
  <si>
    <t>Sorbit</t>
  </si>
  <si>
    <t>Strontium</t>
  </si>
  <si>
    <t xml:space="preserve">Resistente Stärke </t>
  </si>
  <si>
    <t xml:space="preserve">Saccharose </t>
  </si>
  <si>
    <t>Taurin</t>
  </si>
  <si>
    <t xml:space="preserve">Wasser </t>
  </si>
  <si>
    <t>Molkenprotein</t>
  </si>
  <si>
    <t>Xylit</t>
  </si>
  <si>
    <t>Biotin</t>
  </si>
  <si>
    <t>Calcium</t>
  </si>
  <si>
    <t>Chlorid</t>
  </si>
  <si>
    <t>Chrom</t>
  </si>
  <si>
    <t>Kupfer</t>
  </si>
  <si>
    <t>Fluorid</t>
  </si>
  <si>
    <t>Eisen</t>
  </si>
  <si>
    <t>Folsäure</t>
  </si>
  <si>
    <t>Jod</t>
  </si>
  <si>
    <t>Kalium</t>
  </si>
  <si>
    <t>Magnesium</t>
  </si>
  <si>
    <t>Mangan</t>
  </si>
  <si>
    <t>Molybdän</t>
  </si>
  <si>
    <t>Niacin</t>
  </si>
  <si>
    <t>Phosphor</t>
  </si>
  <si>
    <t>Pantothensäure</t>
  </si>
  <si>
    <t>Vitamin B 2, Riboflavin</t>
  </si>
  <si>
    <t>Selen</t>
  </si>
  <si>
    <t>Vitamin B 1, Thiamin</t>
  </si>
  <si>
    <t>Vitamin A</t>
  </si>
  <si>
    <t xml:space="preserve">Vitamin B 12 </t>
  </si>
  <si>
    <t>Vitamin B 6</t>
  </si>
  <si>
    <t>Vitamin C</t>
  </si>
  <si>
    <t>Vitamin D</t>
  </si>
  <si>
    <t>Vitamin E</t>
  </si>
  <si>
    <t>Vitamin K</t>
  </si>
  <si>
    <t>Zink</t>
  </si>
  <si>
    <t>Weitere optionale Nährwerte (M057, M062, M067)</t>
  </si>
  <si>
    <t>Allergene - Grad des Vorkommens</t>
  </si>
  <si>
    <t>Allergene - Angabe notwendig?</t>
  </si>
  <si>
    <t>Enthält keine nach §9 ZZuIV auf der Speisekarte kenntlichmachungspflichtigen Zusatzstoffe</t>
  </si>
  <si>
    <t>Zusatzstoffe - Angabe notwendig?</t>
  </si>
  <si>
    <t>Frei von</t>
  </si>
  <si>
    <t>Enthält</t>
  </si>
  <si>
    <t>Kann enthalten (Spuren)</t>
  </si>
  <si>
    <t>Allergene - namentlich - Gluten</t>
  </si>
  <si>
    <t>Allergene - namentlich - Schalen</t>
  </si>
  <si>
    <t>Mandeln</t>
  </si>
  <si>
    <t>Haselnüsse</t>
  </si>
  <si>
    <t>Walnüsse</t>
  </si>
  <si>
    <t>Paranüsse</t>
  </si>
  <si>
    <t>Kaschunüsse (Cashew)</t>
  </si>
  <si>
    <t>Pekannüsse</t>
  </si>
  <si>
    <t>Pistazien</t>
  </si>
  <si>
    <t>Makadamianüsse/Queenslandnüsse</t>
  </si>
  <si>
    <t>Gerste</t>
  </si>
  <si>
    <t>Roggen</t>
  </si>
  <si>
    <t>Dinkel</t>
  </si>
  <si>
    <t>Weizen</t>
  </si>
  <si>
    <t>Hafer</t>
  </si>
  <si>
    <t>Keine kennzeichnungspflichtigen allergenen Zutaten enthalten</t>
  </si>
  <si>
    <t>Zusatzstoff</t>
  </si>
  <si>
    <t>Zusatzstoffangaben</t>
  </si>
  <si>
    <t xml:space="preserve">Geschwärzt </t>
  </si>
  <si>
    <t xml:space="preserve">Auf Grundlage Sorbit </t>
  </si>
  <si>
    <t>Coffein</t>
  </si>
  <si>
    <t xml:space="preserve">Mit Farbstoff </t>
  </si>
  <si>
    <t xml:space="preserve">Mit Geschmacksverstärker </t>
  </si>
  <si>
    <t xml:space="preserve">Kann bei übermäßigem Verzehr abführend wirken </t>
  </si>
  <si>
    <t xml:space="preserve">Mit Nitritpökelsalz und Nitrat </t>
  </si>
  <si>
    <t xml:space="preserve">Mit Nitrat </t>
  </si>
  <si>
    <t xml:space="preserve">Mit Konservierungsstoff oder konserviert </t>
  </si>
  <si>
    <t xml:space="preserve">Mit Phosphat </t>
  </si>
  <si>
    <t>Chinin</t>
  </si>
  <si>
    <t xml:space="preserve">Enthält eine Phenylalaninquelle </t>
  </si>
  <si>
    <t>Mit Süßungsmittel (n)</t>
  </si>
  <si>
    <t>Mit Zucker(n) und Süßungsmittel (n)</t>
  </si>
  <si>
    <t>Produkt enthält genetisch veränderte Organismen</t>
  </si>
  <si>
    <t>Produkt enthält Nanopartikel</t>
  </si>
  <si>
    <t xml:space="preserve">Mit Nitritpökelsalz </t>
  </si>
  <si>
    <t xml:space="preserve">Konserviert mit Thiabendazol </t>
  </si>
  <si>
    <t xml:space="preserve">Geschwefelt </t>
  </si>
  <si>
    <t xml:space="preserve">Gewachst </t>
  </si>
  <si>
    <t>Bestrahlt/mit ionisierenden Strahlen behandelt</t>
  </si>
  <si>
    <t>Vorhanden? (zutreffende = ja, nicht zutreffende = leer)</t>
  </si>
  <si>
    <t>Vorhanden? (analog links)</t>
  </si>
  <si>
    <t>Zusatzstoff (gem. §9 ZZUIV und mehr)</t>
  </si>
  <si>
    <t>Zusatzangaben (gem. LMIV Anhang III, VI, VII)</t>
  </si>
  <si>
    <t>Vorhanden? (zutreffende links auswählen und = ja setzen)</t>
  </si>
  <si>
    <t>Zusatzstoffe - enthalten?</t>
  </si>
  <si>
    <t>Zusatzstoffe - Zusatzangaben</t>
  </si>
  <si>
    <t>Unter Schutzatmosphäre verpackt</t>
  </si>
  <si>
    <t>Aus Fischstücken zusammengefügt</t>
  </si>
  <si>
    <t>Aus Fleischstücken zusammengefügt</t>
  </si>
  <si>
    <t>Enthält Süßholz - bei hohem Blutdruck sollte ein übermäßiger Verzehr dieses Erzeugnisses vermieden werden</t>
  </si>
  <si>
    <t>Enthält Süßholz</t>
  </si>
  <si>
    <t>Natürliche Aromen</t>
  </si>
  <si>
    <t>Raucharoma / Raucharomen</t>
  </si>
  <si>
    <t>Wursthülle nicht essbar</t>
  </si>
  <si>
    <t>Zutatenaustausch</t>
  </si>
  <si>
    <t>Mit zugesetzten Eiweißen</t>
  </si>
  <si>
    <t>Mit zugesetzten Wasser</t>
  </si>
  <si>
    <t>Aroma/Aromen</t>
  </si>
  <si>
    <t>Conveniencegrad</t>
  </si>
  <si>
    <t>Küchenfertig (25%)</t>
  </si>
  <si>
    <t>Grundstufe (0%)</t>
  </si>
  <si>
    <t>Produktionsfertig (50%)</t>
  </si>
  <si>
    <t>Garfertig (65%)</t>
  </si>
  <si>
    <t>Regenerierfertig (85%)</t>
  </si>
  <si>
    <t>Verzehrfertig (100%)</t>
  </si>
  <si>
    <t>°C</t>
  </si>
  <si>
    <t>Eier - Güteklasse</t>
  </si>
  <si>
    <t>Eier - Gewichtsklasse</t>
  </si>
  <si>
    <t>Eier - Haltungsform</t>
  </si>
  <si>
    <t>Mit zugesetzten Pflanzensterinen/mit zugesetzten Pflanzenstanolen</t>
  </si>
  <si>
    <t>Enthält Aspartam (eine Phenylalaninquelle)</t>
  </si>
  <si>
    <t>Enthält Koffein. Für Kinder und schwangere oder stillende Frauen nicht empfohlen</t>
  </si>
  <si>
    <t>Erhöhter Koffeingehalt. Für Kinder und schwangere oder stillende Frauen nicht empfohlen</t>
  </si>
  <si>
    <t>XL</t>
  </si>
  <si>
    <t>Käfighaltung</t>
  </si>
  <si>
    <t>Bodenhaltung</t>
  </si>
  <si>
    <t>Freilandhaltung</t>
  </si>
  <si>
    <t>Sonstige:</t>
  </si>
  <si>
    <t>Eier - Gewichtsklasse:</t>
  </si>
  <si>
    <t>Milch</t>
  </si>
  <si>
    <t>Schalenfrüchte/Nüsse</t>
  </si>
  <si>
    <t>Kamut</t>
  </si>
  <si>
    <t>Buckeckern</t>
  </si>
  <si>
    <t>Butternuss</t>
  </si>
  <si>
    <t>Chinquapinnüsse</t>
  </si>
  <si>
    <t>Ginkgonuss</t>
  </si>
  <si>
    <t>Herkunftsort einheitlich? | Herkunftsort:</t>
  </si>
  <si>
    <t>Zerlegungsort 1 | Zerlegungsort 2 (wenn vorhanden)</t>
  </si>
  <si>
    <t>Aufzuchts-/Mastort:</t>
  </si>
  <si>
    <t>Geflügel</t>
  </si>
  <si>
    <t>Rind</t>
  </si>
  <si>
    <t>Schwein</t>
  </si>
  <si>
    <t>Fleischsorte:</t>
  </si>
  <si>
    <t>Fleisch - Fleischsorte</t>
  </si>
  <si>
    <t>Sonstige</t>
  </si>
  <si>
    <t>Glasuranteil in % (falls vorhanden):</t>
  </si>
  <si>
    <t>Fisch - Fangzone</t>
  </si>
  <si>
    <t>01 - Afrika - Binnengewässer</t>
  </si>
  <si>
    <t>02 - Amerika, Nord - Binnengewässer</t>
  </si>
  <si>
    <t>03 - Amerika, Süd - Binnengewässer</t>
  </si>
  <si>
    <t>04 - Asien - Binnengewässer</t>
  </si>
  <si>
    <t>05 - Europa - Binnengewässer</t>
  </si>
  <si>
    <t>06 - Ozeanien - Binnengewässer</t>
  </si>
  <si>
    <t>07 - Frühere UdSSR  – Binnengewässer</t>
  </si>
  <si>
    <t>08 - Antarktis - Binnengewässer</t>
  </si>
  <si>
    <t>18 - Arktisches Meer</t>
  </si>
  <si>
    <t>21 - Nordwestatlantik</t>
  </si>
  <si>
    <t>31 - Mittlerer Westatlantik</t>
  </si>
  <si>
    <t>34 - Atlantik, Ost Zentral</t>
  </si>
  <si>
    <t>41 - Südwestatlantik</t>
  </si>
  <si>
    <t>47 - Südostatlantik</t>
  </si>
  <si>
    <t>48 - Atlantik, Antarktisch</t>
  </si>
  <si>
    <t>51 - Westlicher Indischer Ozean</t>
  </si>
  <si>
    <t>57 - Östlicher Indischer Ozean</t>
  </si>
  <si>
    <t>58 - Indischer Ozean, Antarktisch und Südlich</t>
  </si>
  <si>
    <t>61 - Nordwestpazifik</t>
  </si>
  <si>
    <t>67 - Nordostpazifik</t>
  </si>
  <si>
    <t>71 - Mittlerer Westpazifik</t>
  </si>
  <si>
    <t>77 - Mittlerer Ostpazifik</t>
  </si>
  <si>
    <t>81 - Südwestpazifik</t>
  </si>
  <si>
    <t>87 - Südostpazifik</t>
  </si>
  <si>
    <t>88 - Pazifik, Antarktisch</t>
  </si>
  <si>
    <t>Fisch - Subfangzone</t>
  </si>
  <si>
    <t>21.0 - Subfanggebiet: Baffin Insel, Ost Bluff, Bylot Insel, Devon Insel, Ellesmere Insel</t>
  </si>
  <si>
    <t>21.1 - Subfanggebiet: Baffin Bucht, Davis Meeresenge</t>
  </si>
  <si>
    <t>21.2 - Subfanggebiet: Labrador-Küste</t>
  </si>
  <si>
    <t>21.3 - Subfanggebiet: Neufundland</t>
  </si>
  <si>
    <t>21.4 - Subfanggebiet: Nord-West Atlantik</t>
  </si>
  <si>
    <t>21.5 - Subfanggebiet: Georges Bank, Golf von Maine</t>
  </si>
  <si>
    <t>21.6 - Subfanggebiet: Rhode Island</t>
  </si>
  <si>
    <t>27.1 - Subfanggebiet: Barentsee (Subgebiet I)</t>
  </si>
  <si>
    <t>27.2 - Subfanggebiet: Norwegische See, Spitzbergen und Bäreninsel (Subgebiet II)</t>
  </si>
  <si>
    <t>27.2a - Division: Norwegische See (IIa)</t>
  </si>
  <si>
    <t>27.2b - Division: Spitzbergen und Bäreninsel (IIb)</t>
  </si>
  <si>
    <t xml:space="preserve">27.3 - Subfanggebiet: Skagerrak, Kattegat, Sound, Beltsee und Ostsee (Subgebiet III) </t>
  </si>
  <si>
    <t>27.3a - Division: Skagerrak und Kattegat (IIIa)</t>
  </si>
  <si>
    <t>27.3bc - Division: Belte und Sund / Übergangsbereich (IIIb, c)</t>
  </si>
  <si>
    <t>27.3b  - Division: Öresund (IIIb Subfanggebiet:)</t>
  </si>
  <si>
    <t xml:space="preserve">27.3c - Division: Beltsee (IIIc Subfanggebiet:) </t>
  </si>
  <si>
    <t xml:space="preserve">27.3d - Division: Ostsee (IIId (-)) </t>
  </si>
  <si>
    <t>27.4 - Subfanggebiet: Nordsee (Subgebiet IV)</t>
  </si>
  <si>
    <t>27.4a - Division: Nördliche Nordsee (IVa)</t>
  </si>
  <si>
    <t>27.4b - Division: Mittlere Nordsee  (IVb)</t>
  </si>
  <si>
    <t>27.4c - Division: Südliche Nordsee  (IVc)</t>
  </si>
  <si>
    <t>27.5 - Subfanggebiet: Island- und Färöer-Gründe (Subgebiet V)</t>
  </si>
  <si>
    <t>27.5a - Division: Island-Gründe (Va)</t>
  </si>
  <si>
    <t>27.5b - Division: Färöer-Gründe (Vb)</t>
  </si>
  <si>
    <t>27.6 - Subfanggebiet: Rockall, Nord-West Küste von Schottland und Nordirland (Subgebiet VI)</t>
  </si>
  <si>
    <t>27.6a - Division: Nordwestküste Schottlands und Nordirlands / Westlich Schottlands (VIa)</t>
  </si>
  <si>
    <t>27.6b - Division: Rockall (VIb)</t>
  </si>
  <si>
    <t>27.7 - Subfanggebiet: Irische See, West-Irland, Porcupine Bank, Östlicher und westlicher englischer Kanal, etc (Subgebiet VII)</t>
  </si>
  <si>
    <t>27.7a - Division: Irische See (VIIa)</t>
  </si>
  <si>
    <t>27.7b - Division: Westlich Irlands  (VIIb)</t>
  </si>
  <si>
    <t>27.7c - Division: Porcupinebank (VIIc)</t>
  </si>
  <si>
    <t>27.7d - Division: Östlicher Ärmelkanal (VIId)</t>
  </si>
  <si>
    <t>27.7e - Division: Westlicher Ärmelkanal (VIIe)</t>
  </si>
  <si>
    <t>27.7f - Division: Bristolkanal (VIIf)</t>
  </si>
  <si>
    <t>27.7g - Division: Nördliche Keltische See (VIIg)</t>
  </si>
  <si>
    <t>27.7h - Division: Südliche Keltische See (VIIh)</t>
  </si>
  <si>
    <t>27.7j - Division: Südwestlich Irlands - Osten (VIIj)</t>
  </si>
  <si>
    <t>27.7k - Division: Südwestlich Irlands - Westen (VIIk)</t>
  </si>
  <si>
    <t>27.8 - Subfanggebiet: Bucht von Biscaya (Subgebiet VIII)</t>
  </si>
  <si>
    <t>27.8a - Division: Nördliche Biskaya (VIIIa)</t>
  </si>
  <si>
    <t>27.8b - Division: Mittlere Biskaya (VIIIb)</t>
  </si>
  <si>
    <t>27.8c - Division: Südliche Biskaya (VIIIc)</t>
  </si>
  <si>
    <t>27.8d - Division: Äußere Biskaya (VIIId)</t>
  </si>
  <si>
    <t>27.8e - Division: Westlich der Biskaya (VIIIe)</t>
  </si>
  <si>
    <t>27.9 - Subfanggebiet: Portugiesische Gewässer (Subgebiet IX)</t>
  </si>
  <si>
    <t>27.9a - Division: Portugiesische Gewässer - Osten (IXa)</t>
  </si>
  <si>
    <t>27.9b - Division: Portugiesische Gewässer - Westen (IXb)</t>
  </si>
  <si>
    <t>27.10 - Subfanggebiet: Azoren-Gründe und südlicher Nordost Atlantik (Subgebiet X)</t>
  </si>
  <si>
    <t>27.12 - Subfanggebiet: Nördliche Azoren (Subgebiet XII)</t>
  </si>
  <si>
    <t>27.14 - Subfanggebiet: Ostgrönland (Subgebiet XIV)</t>
  </si>
  <si>
    <t>27.14a - Division: Nordost-Grönland, Ostgrönland (XIVa)</t>
  </si>
  <si>
    <t>27.14b - Division: Südost-Grönland (XIVb)</t>
  </si>
  <si>
    <t>34.1 - Subfanggebiet: Nord-Zentrale Atlantikküste</t>
  </si>
  <si>
    <t>34.2 - Subfanggebiet: Nord-Zentraler Atlantik</t>
  </si>
  <si>
    <t>34.3 - Subfanggebiet: Süd-Zentrale Atlantikküste</t>
  </si>
  <si>
    <t>34.4 - Subfanggebiet: Süd-Zentraler Atlantik</t>
  </si>
  <si>
    <t>37.1 - Subfanggebiet: Westliches Mittelmeer</t>
  </si>
  <si>
    <t xml:space="preserve">37.1.1 - Division: Balearen </t>
  </si>
  <si>
    <t>37.1.2 - Division: Löwengolf</t>
  </si>
  <si>
    <t>37.1.3 - Division: Sardinien</t>
  </si>
  <si>
    <t>37.2 - Subfanggebiet: Zentrales Mittelmeer</t>
  </si>
  <si>
    <t>37.2.1 - Division: Adriatisches Meer</t>
  </si>
  <si>
    <t>37.2.2 - Division: Ionisches Meer</t>
  </si>
  <si>
    <t>37.3 - Subfanggebiet: Östliches Mittelmeer</t>
  </si>
  <si>
    <t>37.3.1 - Division: Ägäisches Meer</t>
  </si>
  <si>
    <t>37.3.2 - Division: Levantinisches Meer</t>
  </si>
  <si>
    <t>37.4 - Subfanggebiet: Schwarzes Meer</t>
  </si>
  <si>
    <t>37.4.1 - Division: Marmarameer</t>
  </si>
  <si>
    <t xml:space="preserve">37.4.2 - Division: Schwarzes Meer </t>
  </si>
  <si>
    <t xml:space="preserve">37.4.3 - Division: Asowsches Meer </t>
  </si>
  <si>
    <t>41.1 - Subfanggebiet: Nördlicher Atlantik</t>
  </si>
  <si>
    <t>41.2 - Subfanggebiet: Zentraler Atlantik</t>
  </si>
  <si>
    <t>41.3 - Subfanggebiet: Südlicher Atlantik</t>
  </si>
  <si>
    <t>48.1 - Subfanggebiet: Peninsula (Atlantik)</t>
  </si>
  <si>
    <t>48.2 - Subfanggebiet: South Orkney</t>
  </si>
  <si>
    <t>48.3 - Subfanggebiet: South Georgia</t>
  </si>
  <si>
    <t>48.4 - Subfanggebiet: South Sandwich</t>
  </si>
  <si>
    <t>48.5 - Subfanggebiet: Weddel Sea</t>
  </si>
  <si>
    <t>48.6 - Subfanggebiet: Bouvet</t>
  </si>
  <si>
    <t>51.1 - Subfanggebiet: Rotes Meer</t>
  </si>
  <si>
    <t>51.2 - Subfanggebiet: Persischer Golf</t>
  </si>
  <si>
    <t>51.3 - Subfanggebiet: Westliches Arabisches Meer</t>
  </si>
  <si>
    <t>51.4 - Subfanggebiet: Östliches Arabisches Meer, Lakkadivensee</t>
  </si>
  <si>
    <t>51.5 - Subfanggebiet: Somalia, Kenia und Tansania</t>
  </si>
  <si>
    <t>51.6 - Subfanggebiet: Madagaskar und Kanal von Mosambik</t>
  </si>
  <si>
    <t>51.7 - Subfanggebiet: Westlicher Indischer Ozean</t>
  </si>
  <si>
    <t>51.8 - Subfanggebiet: Mosambik</t>
  </si>
  <si>
    <t>57.1 - Subfanggebiet: Golf von Bengalen</t>
  </si>
  <si>
    <t>57.2 - Subfanggebiet: Nord-Östlicher Indischer Ozean</t>
  </si>
  <si>
    <t>57.3 - Subfanggebiet: Ost-Zentraler Indischer Ozean</t>
  </si>
  <si>
    <t>57.4 - Subfanggebiet: Östlicher Indischer Ozean</t>
  </si>
  <si>
    <t>57.5 - Subfanggebiet: Westliches Australien</t>
  </si>
  <si>
    <t>57.6 - Subfanggebiet: Südliches Australien</t>
  </si>
  <si>
    <t>58.4 - Subfanggebiet: Enderby-Wilkes</t>
  </si>
  <si>
    <t>58.5 - Subfanggebiet: Kerguelen, McDonald</t>
  </si>
  <si>
    <t xml:space="preserve">58.6 - Subfanggebiet: Crozet </t>
  </si>
  <si>
    <t>58.7 - Subfanggebiet: Marion-Edward</t>
  </si>
  <si>
    <t>87.1 - Subfanggebiet: Nördlicher Pazifik</t>
  </si>
  <si>
    <t>87.2 - Subfanggebiet: Zentral-Pazifik</t>
  </si>
  <si>
    <t>87.3 - Subfanggebiet: Südlicher Pazifik</t>
  </si>
  <si>
    <t>88.1 - Subfanggebiet: Östliches Rossmeer</t>
  </si>
  <si>
    <t>88.2 - Subfanggebiet: Westliches Rossmeer</t>
  </si>
  <si>
    <t>88.3 - Subfanggebiet: Amundsenmeer</t>
  </si>
  <si>
    <t>Fangzone:</t>
  </si>
  <si>
    <t>Subfangzone:</t>
  </si>
  <si>
    <t>01 - Umschließungsnetze</t>
  </si>
  <si>
    <t>02 - Wadennetze</t>
  </si>
  <si>
    <t>03 - Schleppnetze</t>
  </si>
  <si>
    <t>04 - Dredgen</t>
  </si>
  <si>
    <t>05 - Hebenetze</t>
  </si>
  <si>
    <t>07 - Kiemen- und Verwickelnetze</t>
  </si>
  <si>
    <t>08 - Fallen</t>
  </si>
  <si>
    <t>09 - Haken und Leinen</t>
  </si>
  <si>
    <t>DRB - Bootdredgen (vom Boot gezogene Dredgen)</t>
  </si>
  <si>
    <t>DRH - Handdredgen (an Bord von Schiffen eingesetzt)</t>
  </si>
  <si>
    <t>DX - Dredgen (nicht spezifiziert)</t>
  </si>
  <si>
    <t>FAR - Fallen - Luftfallen</t>
  </si>
  <si>
    <t>FCN - Wurfnetze</t>
  </si>
  <si>
    <t>FG - Fallvorrichtung</t>
  </si>
  <si>
    <t>FIX - Fallen - Nicht spezifiziert</t>
  </si>
  <si>
    <t>FPN - Fallen - Stationäre unbedeckte Schlagnetze</t>
  </si>
  <si>
    <t>FPO - Fallen - Pott-, Topffallen</t>
  </si>
  <si>
    <t>FSN - Fallen - Hamen</t>
  </si>
  <si>
    <t>FWR - Fallen - Barrieren, Zäune, Wehre</t>
  </si>
  <si>
    <t>FYK - Fallen - Reusennetze</t>
  </si>
  <si>
    <t>GEN - Kiemen- und Verwickelnetze - Nicht spezifiziert</t>
  </si>
  <si>
    <t>GN - Kiemen- und Verwickelnetze - Kiemennetze (nicht spezifiziert)</t>
  </si>
  <si>
    <t>GNC - Kiemen- und Verwickelnetze - Umschließende Kiemennetze</t>
  </si>
  <si>
    <t>GND - Kiemen- und Verwickelnetze - Treibnetze</t>
  </si>
  <si>
    <t>GNF - Kiemen- und Verwickelnetze - Fixierte Kiemennetze (auf Pfählen)</t>
  </si>
  <si>
    <t>GNS - Kiemen- und Verwickelnetze - Boden-Kiemennetze (verankert)</t>
  </si>
  <si>
    <t>GTN - Kiemen- und Verwickelnetze - Kombinierte Kiemen-/Verwickelnetze</t>
  </si>
  <si>
    <t>GTR - Kiemen- und Verwickelnetze - Verwickelnetze</t>
  </si>
  <si>
    <t>HAR - Harpunen</t>
  </si>
  <si>
    <t>HMD - Erntemaschinen - Mechanisierte Dredgen</t>
  </si>
  <si>
    <t>HMP - Pumpen</t>
  </si>
  <si>
    <t>HMX - Erntemaschinen - Nicht spezifiziert</t>
  </si>
  <si>
    <t>LA - Umschließungsnetze - ohne Schließleine (Lamparanetze)</t>
  </si>
  <si>
    <t>LHM - Haken und Leinen - Hand- und Angelleinen (mechanisiert)</t>
  </si>
  <si>
    <t>LHP - Haken und Leinen - Hand- und Angelleinen (handbetrieben)</t>
  </si>
  <si>
    <t>LL - Haken und Leinen - Langleinen (nicht spezifiziert)</t>
  </si>
  <si>
    <t>LLD - Haken und Leinen - Langleinen (treibend)</t>
  </si>
  <si>
    <t>LLS - Haken und Leinen - Grundlangleinen</t>
  </si>
  <si>
    <t>LN - Hebenetze - Nicht spezifiziert</t>
  </si>
  <si>
    <t>LNB - Hebenetze - Von Booten betrieben</t>
  </si>
  <si>
    <t>LNP - Hebenetze - Portabel</t>
  </si>
  <si>
    <t>LNS - Hebenetze - Stationär (vom Ufer betrieben)</t>
  </si>
  <si>
    <t>LTL - Haken und Leinen - Schleppangeln</t>
  </si>
  <si>
    <t>LX - Haken und Langleinen - Nicht spezifiziert</t>
  </si>
  <si>
    <t>LY - Umschließungs- und Hebenetze - Nicht spezifiziert</t>
  </si>
  <si>
    <t>MIS - Sonstige Fangvorrichtung</t>
  </si>
  <si>
    <t>NK - Unbekannte oder nicht spezifizierte Fangvorrichtung</t>
  </si>
  <si>
    <t>OT - Pelagische Schleppnetze - Scherbrettnetze (nicht spezifiziert)</t>
  </si>
  <si>
    <t>OTB - Grundschleppnetze - Scherbrettnetze</t>
  </si>
  <si>
    <t>OTM - Pelagische Schleppnetze - Scherbrettnetze</t>
  </si>
  <si>
    <t>OTT - Pelagische Schleppnetze - Doppelscherbrettnetze (Hosennetze)</t>
  </si>
  <si>
    <t>PS - Umschließungsnetze - Mit Schließleinen (Ringwaden)</t>
  </si>
  <si>
    <t>PS1 - Umschließungsnetze - Ein-Boot betriebene Ringwaden</t>
  </si>
  <si>
    <t>PS2 - Umschließungsnetze - Zwei-Boot betriebene Ringwaden</t>
  </si>
  <si>
    <t>PT - Pelagische Scherbrettnetze - Zweischiffgespanne (nicht spezifiziert)</t>
  </si>
  <si>
    <t>PTB - Grundscherbrettnetze - Zweischiffgespanne</t>
  </si>
  <si>
    <t>PTM - Pelagische Scherbrettnetze  - Zweischiffgespanne</t>
  </si>
  <si>
    <t>RG - Freizeit Angel-/Fischfangausrüstung</t>
  </si>
  <si>
    <t>SB - Wadennetze - Strandwaden</t>
  </si>
  <si>
    <t>SDN - Wadennetze - Snurrewaden</t>
  </si>
  <si>
    <t>SPR - Wadennetze - Zweischiff-Wadennetze</t>
  </si>
  <si>
    <t>SSC - Wadennetze - Schottische Wadennetze</t>
  </si>
  <si>
    <t>SV - Wadennetze - Boot- oder Schiffswaden</t>
  </si>
  <si>
    <t>SX - Wadennetze - Nicht spezifiziert</t>
  </si>
  <si>
    <t>TB - Grundscherbrettnetze - Nicht spezifiziert</t>
  </si>
  <si>
    <t>TBB - Grundscherbrettnetz - Baumkurren</t>
  </si>
  <si>
    <t>TBN - Grundscherbrettnetze -  Kaisergranat-Schleppnetze</t>
  </si>
  <si>
    <t>TBS - Grundscherbrettnetze -  Garnelen-Schleppnetze</t>
  </si>
  <si>
    <t>TM - Pelagische Scherbrettnetze - Nicht spezifiziert</t>
  </si>
  <si>
    <t>TMS - Pelagische Schleppnetze - Garnelen-Schleppnetze</t>
  </si>
  <si>
    <t>TX - Pelagische Schleppnetze  - Andere (nicht spezifiziert)</t>
  </si>
  <si>
    <t>Fisch - Fangmethode</t>
  </si>
  <si>
    <t>Fisch - Subfangmethode</t>
  </si>
  <si>
    <t>Fangmethode:</t>
  </si>
  <si>
    <t>Subfangmethode:</t>
  </si>
  <si>
    <t>Fisch - Fangdatum Prozessart</t>
  </si>
  <si>
    <t>Real Time (Datum &amp; Uhrzeit beim Fang)</t>
  </si>
  <si>
    <t>Periodisch (Saisonaler Fang)</t>
  </si>
  <si>
    <t>Einmalig (Einmaliger Fang/Fischzucht)</t>
  </si>
  <si>
    <t>Fisch - Lagerzustand</t>
  </si>
  <si>
    <t>Nicht vorher gefroren</t>
  </si>
  <si>
    <t>Vorher gefroren</t>
  </si>
  <si>
    <t>Vol. %</t>
  </si>
  <si>
    <t>Wein - Farbe</t>
  </si>
  <si>
    <t>Wein - Geschmackstyp</t>
  </si>
  <si>
    <t>Rot</t>
  </si>
  <si>
    <t>Weiß</t>
  </si>
  <si>
    <t>Rosé</t>
  </si>
  <si>
    <t>Ohne Angabe</t>
  </si>
  <si>
    <t>Herb</t>
  </si>
  <si>
    <t>Craftbeer</t>
  </si>
  <si>
    <t>Extratrocken</t>
  </si>
  <si>
    <t>Extraherb</t>
  </si>
  <si>
    <t>Mild</t>
  </si>
  <si>
    <t>Naturherb</t>
  </si>
  <si>
    <t>Bedientheke</t>
  </si>
  <si>
    <t>Info: Bilder werden nicht mitgedruckt.</t>
  </si>
  <si>
    <t>EMPFEHLUNG:</t>
  </si>
  <si>
    <t>TRINKTEMPERATUR:</t>
  </si>
  <si>
    <t>Geschmackstyp:</t>
  </si>
  <si>
    <t>Zeile 4 - Trinkempfehlung (max. 28 Zeichen)</t>
  </si>
  <si>
    <t>EMPFEHLUNG: Zu Spargel, Schinken</t>
  </si>
  <si>
    <t>TRINKTEMPERATUR: 8-10°C</t>
  </si>
  <si>
    <t>Mit Antioxidations-/Säurungsmittel/Stabilisatoren</t>
  </si>
  <si>
    <t>Warnhinweise für den Konsumenten:</t>
  </si>
  <si>
    <t>Allergenangaben (auszufüllen vom Lieferanten)</t>
  </si>
  <si>
    <t>Hinweise und Lagerung (auszufüllen vom Lieferanten)</t>
  </si>
  <si>
    <t>Alkohol verwendet?</t>
  </si>
  <si>
    <t>Zusatz zur Verkehrsbezeichnung:</t>
  </si>
  <si>
    <t>Ökologische Haltung</t>
  </si>
  <si>
    <t>Milch - Fettanteil 'Angabe in'</t>
  </si>
  <si>
    <t>mindestens … % Fett</t>
  </si>
  <si>
    <t>… % Fett</t>
  </si>
  <si>
    <t>höchstens … % Fett</t>
  </si>
  <si>
    <t>Bio-Herkunft</t>
  </si>
  <si>
    <t>EU-Landwirtschaft</t>
  </si>
  <si>
    <t>Nicht-EU-Landwirtschaft</t>
  </si>
  <si>
    <t>EU-/Nicht-EU-Landwirtschaft</t>
  </si>
  <si>
    <r>
      <rPr>
        <b/>
        <sz val="12"/>
        <color theme="0"/>
        <rFont val="Calibri"/>
        <family val="2"/>
      </rPr>
      <t>Bio:</t>
    </r>
    <r>
      <rPr>
        <sz val="12"/>
        <color theme="0"/>
        <rFont val="Calibri"/>
        <family val="2"/>
      </rPr>
      <t xml:space="preserve"> Angabe Herkunft | Bio-Kontrollstellen-Nummer</t>
    </r>
  </si>
  <si>
    <t>Manuelle Berechnung?</t>
  </si>
  <si>
    <t>FRACTION_MANUAL_CALC</t>
  </si>
  <si>
    <t>HK_B1_LizPflicht</t>
  </si>
  <si>
    <t>HK Bestandteil 1 - Lizenzierungpflicht (Ja = X, Nein = )</t>
  </si>
  <si>
    <t>HK_B2_LizPflicht</t>
  </si>
  <si>
    <t>HK Bestandteil 2 - Lizenzierungpflicht (Ja = X, Nein = )</t>
  </si>
  <si>
    <t>HK_B3_LizPflicht</t>
  </si>
  <si>
    <t>HK Bestandteil 3 - Lizenzierungspflicht (Ja = X, Nein = )</t>
  </si>
  <si>
    <t>VS_B1_LizPflicht</t>
  </si>
  <si>
    <t>VS_B1_Trennbar_vom_Hauptkörper</t>
  </si>
  <si>
    <t>VS Bestandteil 1 - Lizenzierungspflicht (Ja = X, Nein = )</t>
  </si>
  <si>
    <t>VS Bestandteil 1 - Trennbar (Ja = X, Nein = )</t>
  </si>
  <si>
    <t>VS_B2_LizPflicht</t>
  </si>
  <si>
    <t>VS_B2_Trennbar_vom_Hauptkörper</t>
  </si>
  <si>
    <t>VS Bestandteil 2 - Lizenzierungspflicht (Ja = X, Nein = )</t>
  </si>
  <si>
    <t>VS Bestandteil 2 - Trennbar (Ja = X, Nein = )</t>
  </si>
  <si>
    <t>VS_B3_LizPflicht</t>
  </si>
  <si>
    <t>VS_B3_Trennbar_vom_Hauptkörper</t>
  </si>
  <si>
    <t>VS Bestandteil 3 - Lizenzierungspflicht (Ja = X, Nein = )</t>
  </si>
  <si>
    <t>VS Bestandteil 3 - Trennbar (Ja = X, Nein = )</t>
  </si>
  <si>
    <t>ET_B1_LizPflicht</t>
  </si>
  <si>
    <t>ET_B1_Trennbar_vom_Hauptkörper</t>
  </si>
  <si>
    <t>ET Bestandteil 1 - Lizenzierungspflicht (Ja = X, Nein = )</t>
  </si>
  <si>
    <t>ET Bestandteil 1 - Trennbar (Ja = X, Nein = )</t>
  </si>
  <si>
    <t>ET_B2_LizPflicht</t>
  </si>
  <si>
    <t>ET_B2_Trennbar_vom_Hauptkörper</t>
  </si>
  <si>
    <t>ET Bestandteil 2 - Lizenzierungspflicht (Ja = X, Nein = )</t>
  </si>
  <si>
    <t>ET Bestandteil 2 - Trennbar (Ja = X, Nein = )</t>
  </si>
  <si>
    <t>ET_B3_LizPflicht</t>
  </si>
  <si>
    <t>ET_B3_Trennbar_vom_Hauptkörper</t>
  </si>
  <si>
    <t>ET Bestandteil 3 - Lizenzierungspflicht (Ja = X, Nein = )</t>
  </si>
  <si>
    <r>
      <t>Sollte dies nicht weiterhelfen, ziehen Sie bitte die Ausfüllhilfe für Eigenmarken (</t>
    </r>
    <r>
      <rPr>
        <u/>
        <sz val="16"/>
        <color rgb="FFFFFF00"/>
        <rFont val="Calibri"/>
        <family val="2"/>
        <scheme val="minor"/>
      </rPr>
      <t>klick hier</t>
    </r>
    <r>
      <rPr>
        <sz val="16"/>
        <color rgb="FFFFFF00"/>
        <rFont val="Calibri"/>
        <family val="2"/>
        <scheme val="minor"/>
      </rPr>
      <t>) zu Rate.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</si>
</sst>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_([$€]* \(#,##0.00\);_([$€]* &quot;-&quot;??_);_(@_)"/>
    <numFmt numFmtId="165" formatCode="0.0000"/>
    <numFmt numFmtId="166" formatCode="#,##0.00\ &quot;€&quot;"/>
    <numFmt numFmtId="167" formatCode="#,##0.0000\ &quot;€&quot;"/>
    <numFmt numFmtId="168" formatCode="#,##0.00000"/>
    <numFmt numFmtId="169" formatCode="#,##0.0000"/>
    <numFmt numFmtId="170" formatCode="0.0"/>
  </numFmts>
  <fonts count="49" x14ac:knownFonts="1">
    <font>
      <sz val="11"/>
      <color theme="1"/>
      <name val="Arial"/>
      <family val="2"/>
    </font>
    <font>
      <sz val="11"/>
      <color theme="1"/>
      <name val="Calibri"/>
      <family val="2"/>
    </font>
    <font>
      <sz val="11"/>
      <color theme="1"/>
      <name val="Calibri"/>
      <family val="2"/>
      <scheme val="minor"/>
    </font>
    <font>
      <sz val="10"/>
      <name val="Arial"/>
      <family val="2"/>
    </font>
    <font>
      <b/>
      <sz val="18"/>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2"/>
      <color theme="1"/>
      <name val="Calibri"/>
      <family val="2"/>
    </font>
    <font>
      <sz val="12"/>
      <color theme="1"/>
      <name val="Calibri"/>
      <family val="2"/>
    </font>
    <font>
      <b/>
      <sz val="12"/>
      <color theme="0"/>
      <name val="Calibri"/>
      <family val="2"/>
    </font>
    <font>
      <i/>
      <sz val="12"/>
      <color theme="1"/>
      <name val="Calibri"/>
      <family val="2"/>
    </font>
    <font>
      <u/>
      <sz val="12"/>
      <color theme="1"/>
      <name val="Calibri"/>
      <family val="2"/>
    </font>
    <font>
      <b/>
      <sz val="14"/>
      <color theme="1"/>
      <name val="Calibri"/>
      <family val="2"/>
      <scheme val="minor"/>
    </font>
    <font>
      <sz val="12"/>
      <color theme="0"/>
      <name val="Calibri"/>
      <family val="2"/>
    </font>
    <font>
      <b/>
      <strike/>
      <sz val="12"/>
      <color theme="1"/>
      <name val="Calibri"/>
      <family val="2"/>
      <scheme val="minor"/>
    </font>
    <font>
      <strike/>
      <sz val="12"/>
      <color theme="1"/>
      <name val="Calibri"/>
      <family val="2"/>
      <scheme val="minor"/>
    </font>
    <font>
      <b/>
      <sz val="12"/>
      <name val="Calibri"/>
      <family val="2"/>
      <scheme val="minor"/>
    </font>
    <font>
      <b/>
      <sz val="22"/>
      <color theme="1"/>
      <name val="Calibri"/>
      <family val="2"/>
      <scheme val="minor"/>
    </font>
    <font>
      <sz val="12"/>
      <color theme="1" tint="0.499984740745262"/>
      <name val="Calibri"/>
      <family val="2"/>
    </font>
    <font>
      <sz val="12"/>
      <name val="Calibri"/>
      <family val="2"/>
    </font>
    <font>
      <sz val="12"/>
      <color theme="0" tint="-0.499984740745262"/>
      <name val="Calibri"/>
      <family val="2"/>
    </font>
    <font>
      <b/>
      <sz val="12"/>
      <name val="Calibri"/>
      <family val="2"/>
    </font>
    <font>
      <sz val="11"/>
      <name val="Calibri"/>
      <family val="2"/>
    </font>
    <font>
      <b/>
      <sz val="11"/>
      <name val="Calibri"/>
      <family val="2"/>
      <scheme val="minor"/>
    </font>
    <font>
      <sz val="11"/>
      <name val="Calibri"/>
      <family val="2"/>
      <scheme val="minor"/>
    </font>
    <font>
      <sz val="11"/>
      <name val="Arial"/>
      <family val="2"/>
    </font>
    <font>
      <b/>
      <sz val="11"/>
      <color theme="0"/>
      <name val="Calibri"/>
      <family val="2"/>
      <scheme val="minor"/>
    </font>
    <font>
      <sz val="11"/>
      <color theme="0"/>
      <name val="Arial"/>
      <family val="2"/>
    </font>
    <font>
      <b/>
      <sz val="12"/>
      <color theme="0"/>
      <name val="Calibri"/>
      <family val="2"/>
      <scheme val="minor"/>
    </font>
    <font>
      <sz val="12"/>
      <color theme="0"/>
      <name val="Calibri"/>
      <family val="2"/>
      <scheme val="minor"/>
    </font>
    <font>
      <sz val="9"/>
      <color indexed="81"/>
      <name val="Tahoma"/>
      <family val="2"/>
    </font>
    <font>
      <b/>
      <sz val="9"/>
      <color indexed="81"/>
      <name val="Tahoma"/>
      <family val="2"/>
    </font>
    <font>
      <sz val="12"/>
      <color theme="1" tint="0.499984740745262"/>
      <name val="Calibri"/>
      <family val="2"/>
      <scheme val="minor"/>
    </font>
    <font>
      <sz val="12"/>
      <name val="Calibri"/>
      <family val="2"/>
      <scheme val="minor"/>
    </font>
    <font>
      <b/>
      <sz val="11"/>
      <color rgb="FFFF0000"/>
      <name val="Calibri"/>
      <family val="2"/>
      <scheme val="minor"/>
    </font>
    <font>
      <b/>
      <sz val="11"/>
      <color theme="1"/>
      <name val="Arial"/>
      <family val="2"/>
    </font>
    <font>
      <b/>
      <sz val="24"/>
      <color rgb="FFFF0000"/>
      <name val="Calibri"/>
      <family val="2"/>
      <scheme val="minor"/>
    </font>
    <font>
      <sz val="16"/>
      <color rgb="FFFFFF00"/>
      <name val="Calibri"/>
      <family val="2"/>
      <scheme val="minor"/>
    </font>
    <font>
      <b/>
      <u/>
      <sz val="16"/>
      <color rgb="FFFFFF00"/>
      <name val="Calibri"/>
      <family val="2"/>
      <scheme val="minor"/>
    </font>
    <font>
      <u/>
      <sz val="11"/>
      <color theme="10"/>
      <name val="Arial"/>
      <family val="2"/>
    </font>
    <font>
      <b/>
      <sz val="12"/>
      <color theme="1" tint="0.499984740745262"/>
      <name val="Calibri"/>
      <family val="2"/>
    </font>
    <font>
      <b/>
      <sz val="12"/>
      <color rgb="FFFFFF00"/>
      <name val="Calibri"/>
      <family val="2"/>
      <scheme val="minor"/>
    </font>
    <font>
      <sz val="8"/>
      <name val="Arial"/>
      <family val="2"/>
    </font>
    <font>
      <u/>
      <sz val="16"/>
      <color rgb="FFFFFF00"/>
      <name val="Calibri"/>
      <family val="2"/>
      <scheme val="minor"/>
    </font>
    <font>
      <sz val="12"/>
      <color rgb="FFFF0000"/>
      <name val="Calibri"/>
      <family val="2"/>
    </font>
    <font>
      <b/>
      <sz val="12"/>
      <color rgb="FFFF0000"/>
      <name val="Calibri"/>
      <family val="2"/>
    </font>
    <font>
      <b/>
      <u/>
      <sz val="12"/>
      <color rgb="FFFF0000"/>
      <name val="Calibri"/>
      <family val="2"/>
    </font>
    <font>
      <sz val="11"/>
      <color rgb="FFFF0000"/>
      <name val="Arial"/>
      <family val="2"/>
    </font>
  </fonts>
  <fills count="24">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rgb="FFCCECF6"/>
        <bgColor indexed="64"/>
      </patternFill>
    </fill>
    <fill>
      <patternFill patternType="solid">
        <fgColor rgb="FFE68C8B"/>
        <bgColor indexed="64"/>
      </patternFill>
    </fill>
    <fill>
      <patternFill patternType="lightDown">
        <fgColor theme="1" tint="0.499984740745262"/>
        <bgColor theme="0"/>
      </patternFill>
    </fill>
    <fill>
      <patternFill patternType="solid">
        <fgColor rgb="FFCD1719"/>
        <bgColor auto="1"/>
      </patternFill>
    </fill>
    <fill>
      <patternFill patternType="solid">
        <fgColor theme="1" tint="0.24994659260841701"/>
        <bgColor auto="1"/>
      </patternFill>
    </fill>
    <fill>
      <patternFill patternType="solid">
        <fgColor rgb="FFCD1719"/>
        <bgColor indexed="64"/>
      </patternFill>
    </fill>
    <fill>
      <patternFill patternType="solid">
        <fgColor theme="0" tint="-0.14999847407452621"/>
        <bgColor indexed="64"/>
      </patternFill>
    </fill>
    <fill>
      <patternFill patternType="solid">
        <fgColor theme="1" tint="0.499984740745262"/>
        <bgColor theme="0"/>
      </patternFill>
    </fill>
    <fill>
      <patternFill patternType="solid">
        <fgColor theme="0" tint="-0.14999847407452621"/>
        <bgColor theme="0"/>
      </patternFill>
    </fill>
    <fill>
      <patternFill patternType="solid">
        <fgColor theme="1"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59"/>
      </left>
      <right style="thin">
        <color indexed="59"/>
      </right>
      <top/>
      <bottom/>
      <diagonal/>
    </border>
    <border>
      <left style="medium">
        <color indexed="64"/>
      </left>
      <right/>
      <top/>
      <bottom style="thin">
        <color indexed="64"/>
      </bottom>
      <diagonal/>
    </border>
  </borders>
  <cellStyleXfs count="8">
    <xf numFmtId="0" fontId="0" fillId="0" borderId="0"/>
    <xf numFmtId="0" fontId="3" fillId="0" borderId="0"/>
    <xf numFmtId="0" fontId="3" fillId="0" borderId="0"/>
    <xf numFmtId="164" fontId="3" fillId="0" borderId="0" applyFont="0" applyFill="0" applyBorder="0" applyAlignment="0" applyProtection="0"/>
    <xf numFmtId="0" fontId="2" fillId="0" borderId="0"/>
    <xf numFmtId="44" fontId="3" fillId="0" borderId="0" quotePrefix="1" applyFont="0" applyFill="0" applyBorder="0" applyAlignment="0">
      <protection locked="0"/>
    </xf>
    <xf numFmtId="0" fontId="40" fillId="0" borderId="0" applyNumberFormat="0" applyFill="0" applyBorder="0" applyAlignment="0" applyProtection="0"/>
    <xf numFmtId="0" fontId="43" fillId="0" borderId="77">
      <alignment wrapText="1"/>
    </xf>
  </cellStyleXfs>
  <cellXfs count="842">
    <xf numFmtId="0" fontId="0" fillId="0" borderId="0" xfId="0"/>
    <xf numFmtId="0" fontId="5" fillId="0" borderId="0" xfId="0" applyFont="1"/>
    <xf numFmtId="0" fontId="7" fillId="0" borderId="0" xfId="0" applyFont="1"/>
    <xf numFmtId="0" fontId="7" fillId="0" borderId="0" xfId="0" applyFont="1" applyBorder="1"/>
    <xf numFmtId="49" fontId="7" fillId="0" borderId="0" xfId="0" applyNumberFormat="1" applyFont="1" applyBorder="1"/>
    <xf numFmtId="0" fontId="5" fillId="0" borderId="0" xfId="0" applyFont="1" applyBorder="1"/>
    <xf numFmtId="49" fontId="5" fillId="0" borderId="0" xfId="0" applyNumberFormat="1" applyFont="1" applyBorder="1"/>
    <xf numFmtId="0" fontId="7" fillId="0" borderId="0" xfId="0" applyFont="1" applyBorder="1" applyAlignment="1">
      <alignment horizontal="left"/>
    </xf>
    <xf numFmtId="0" fontId="9" fillId="3" borderId="1" xfId="0" applyFont="1" applyFill="1" applyBorder="1" applyAlignment="1" applyProtection="1">
      <alignment horizontal="left" vertical="top" wrapText="1"/>
      <protection locked="0"/>
    </xf>
    <xf numFmtId="0" fontId="14" fillId="2" borderId="27" xfId="0" applyFont="1" applyFill="1" applyBorder="1" applyAlignment="1" applyProtection="1">
      <alignment horizontal="left" vertical="top"/>
    </xf>
    <xf numFmtId="0" fontId="14" fillId="2" borderId="13" xfId="0" applyFont="1" applyFill="1" applyBorder="1" applyAlignment="1" applyProtection="1">
      <alignment horizontal="left" vertical="top"/>
    </xf>
    <xf numFmtId="0" fontId="14" fillId="2" borderId="35" xfId="0" applyFont="1" applyFill="1" applyBorder="1" applyAlignment="1" applyProtection="1">
      <alignment horizontal="left" vertical="top"/>
    </xf>
    <xf numFmtId="0" fontId="14" fillId="2" borderId="26" xfId="0" applyFont="1" applyFill="1" applyBorder="1" applyAlignment="1" applyProtection="1">
      <alignment horizontal="left" vertical="top"/>
    </xf>
    <xf numFmtId="0" fontId="14" fillId="2" borderId="2" xfId="0" applyFont="1" applyFill="1" applyBorder="1" applyAlignment="1" applyProtection="1">
      <alignment horizontal="left" vertical="top"/>
    </xf>
    <xf numFmtId="0" fontId="14" fillId="2" borderId="1" xfId="0" applyFont="1" applyFill="1" applyBorder="1" applyAlignment="1" applyProtection="1">
      <alignment horizontal="left" vertical="top"/>
    </xf>
    <xf numFmtId="0" fontId="14" fillId="2" borderId="31" xfId="0" applyFont="1" applyFill="1" applyBorder="1" applyAlignment="1" applyProtection="1">
      <alignment horizontal="left" vertical="top"/>
    </xf>
    <xf numFmtId="0" fontId="14" fillId="2" borderId="26" xfId="0" applyFont="1" applyFill="1" applyBorder="1" applyAlignment="1" applyProtection="1">
      <alignment horizontal="left" vertical="top" wrapText="1"/>
    </xf>
    <xf numFmtId="0" fontId="14" fillId="2" borderId="1" xfId="0" applyFont="1" applyFill="1" applyBorder="1" applyAlignment="1" applyProtection="1">
      <alignment horizontal="left" vertical="top" wrapText="1"/>
    </xf>
    <xf numFmtId="49" fontId="14" fillId="2" borderId="13" xfId="0" applyNumberFormat="1" applyFont="1" applyFill="1" applyBorder="1" applyAlignment="1" applyProtection="1">
      <alignment horizontal="left" vertical="top"/>
    </xf>
    <xf numFmtId="0" fontId="14" fillId="2" borderId="13" xfId="0" applyFont="1" applyFill="1" applyBorder="1" applyAlignment="1" applyProtection="1">
      <alignment horizontal="left" vertical="top" wrapText="1"/>
    </xf>
    <xf numFmtId="0" fontId="14" fillId="2" borderId="35" xfId="0" applyFont="1" applyFill="1" applyBorder="1" applyAlignment="1" applyProtection="1">
      <alignment horizontal="left" vertical="top" wrapText="1"/>
    </xf>
    <xf numFmtId="49" fontId="14" fillId="2" borderId="1" xfId="0" applyNumberFormat="1" applyFont="1" applyFill="1" applyBorder="1" applyAlignment="1" applyProtection="1">
      <alignment horizontal="left" vertical="top"/>
    </xf>
    <xf numFmtId="0" fontId="14" fillId="2" borderId="31" xfId="0" applyFont="1" applyFill="1" applyBorder="1" applyAlignment="1" applyProtection="1">
      <alignment horizontal="left" vertical="top" wrapText="1"/>
    </xf>
    <xf numFmtId="0" fontId="14" fillId="2" borderId="38" xfId="0" applyFont="1" applyFill="1" applyBorder="1" applyAlignment="1" applyProtection="1">
      <alignment horizontal="left" vertical="top"/>
    </xf>
    <xf numFmtId="0" fontId="14" fillId="2" borderId="21" xfId="0" applyFont="1" applyFill="1" applyBorder="1" applyAlignment="1" applyProtection="1">
      <alignment horizontal="left" vertical="top"/>
    </xf>
    <xf numFmtId="0" fontId="10" fillId="2" borderId="11" xfId="0" applyFont="1" applyFill="1" applyBorder="1" applyAlignment="1" applyProtection="1">
      <alignment horizontal="left" vertical="top"/>
    </xf>
    <xf numFmtId="0" fontId="14" fillId="2" borderId="21" xfId="0" applyFont="1" applyFill="1" applyBorder="1" applyAlignment="1" applyProtection="1">
      <alignment horizontal="left" vertical="top" wrapText="1"/>
    </xf>
    <xf numFmtId="0" fontId="14" fillId="2" borderId="37" xfId="0" applyFont="1" applyFill="1" applyBorder="1" applyAlignment="1" applyProtection="1">
      <alignment horizontal="left" vertical="top"/>
    </xf>
    <xf numFmtId="1" fontId="9" fillId="3" borderId="3" xfId="0" applyNumberFormat="1" applyFont="1" applyFill="1" applyBorder="1" applyAlignment="1" applyProtection="1">
      <alignment horizontal="left" vertical="top"/>
      <protection locked="0"/>
    </xf>
    <xf numFmtId="1" fontId="9" fillId="0" borderId="41" xfId="0" applyNumberFormat="1" applyFont="1" applyBorder="1" applyAlignment="1" applyProtection="1">
      <alignment horizontal="left" vertical="top"/>
      <protection locked="0"/>
    </xf>
    <xf numFmtId="1" fontId="9" fillId="0" borderId="13" xfId="0" applyNumberFormat="1" applyFont="1" applyBorder="1" applyAlignment="1" applyProtection="1">
      <alignment horizontal="left" vertical="top"/>
      <protection locked="0"/>
    </xf>
    <xf numFmtId="1" fontId="9" fillId="0" borderId="35" xfId="0" applyNumberFormat="1" applyFont="1" applyBorder="1" applyAlignment="1" applyProtection="1">
      <alignment horizontal="left" vertical="top"/>
      <protection locked="0"/>
    </xf>
    <xf numFmtId="0" fontId="5" fillId="0" borderId="54" xfId="0" applyFont="1" applyBorder="1" applyAlignment="1">
      <alignment horizontal="left" vertical="center"/>
    </xf>
    <xf numFmtId="0" fontId="5" fillId="0" borderId="54" xfId="0" applyFont="1" applyFill="1" applyBorder="1" applyAlignment="1">
      <alignment horizontal="left" vertical="center"/>
    </xf>
    <xf numFmtId="0" fontId="15" fillId="0" borderId="0" xfId="0" applyFont="1"/>
    <xf numFmtId="0" fontId="16" fillId="0" borderId="0" xfId="0" applyFont="1" applyBorder="1"/>
    <xf numFmtId="0" fontId="7" fillId="0" borderId="0" xfId="0" applyFont="1" applyProtection="1"/>
    <xf numFmtId="0" fontId="7" fillId="0" borderId="0" xfId="1" applyFont="1"/>
    <xf numFmtId="0" fontId="7" fillId="0" borderId="0" xfId="1" applyFont="1" applyProtection="1"/>
    <xf numFmtId="0" fontId="7" fillId="0" borderId="0" xfId="0" applyFont="1" applyAlignment="1">
      <alignment horizontal="left"/>
    </xf>
    <xf numFmtId="0" fontId="7" fillId="0" borderId="0" xfId="0" applyFont="1" applyFill="1" applyBorder="1"/>
    <xf numFmtId="0" fontId="2" fillId="0" borderId="0" xfId="0" applyFont="1" applyAlignment="1" applyProtection="1">
      <alignment horizontal="left"/>
    </xf>
    <xf numFmtId="0" fontId="0" fillId="0" borderId="0" xfId="0" applyAlignment="1" applyProtection="1">
      <alignment horizontal="left"/>
    </xf>
    <xf numFmtId="0" fontId="9" fillId="0" borderId="0" xfId="0" applyFont="1" applyAlignment="1" applyProtection="1">
      <alignment horizontal="left"/>
    </xf>
    <xf numFmtId="0" fontId="9" fillId="0" borderId="0" xfId="0" applyFont="1" applyBorder="1" applyAlignment="1" applyProtection="1">
      <alignment horizontal="left"/>
    </xf>
    <xf numFmtId="0" fontId="9" fillId="0" borderId="0" xfId="0" applyFont="1" applyFill="1" applyAlignment="1" applyProtection="1">
      <alignment horizontal="left"/>
    </xf>
    <xf numFmtId="0" fontId="0" fillId="0" borderId="0" xfId="0" applyProtection="1"/>
    <xf numFmtId="0" fontId="14" fillId="2" borderId="5" xfId="0" applyFont="1" applyFill="1" applyBorder="1" applyAlignment="1" applyProtection="1">
      <alignment horizontal="left" vertical="top" wrapText="1"/>
    </xf>
    <xf numFmtId="1" fontId="9" fillId="0" borderId="12" xfId="0" applyNumberFormat="1" applyFont="1" applyBorder="1" applyAlignment="1" applyProtection="1">
      <alignment vertical="top"/>
      <protection locked="0"/>
    </xf>
    <xf numFmtId="1" fontId="9" fillId="0" borderId="1" xfId="0" applyNumberFormat="1" applyFont="1" applyBorder="1" applyAlignment="1" applyProtection="1">
      <alignment vertical="top"/>
      <protection locked="0"/>
    </xf>
    <xf numFmtId="1" fontId="9" fillId="0" borderId="33" xfId="0" applyNumberFormat="1" applyFont="1" applyFill="1" applyBorder="1" applyAlignment="1" applyProtection="1">
      <alignment vertical="top"/>
      <protection locked="0"/>
    </xf>
    <xf numFmtId="0" fontId="9" fillId="0" borderId="3" xfId="0" applyFont="1" applyBorder="1" applyAlignment="1" applyProtection="1">
      <alignment vertical="top"/>
      <protection locked="0"/>
    </xf>
    <xf numFmtId="0" fontId="9" fillId="0" borderId="18" xfId="0" applyFont="1" applyBorder="1" applyAlignment="1" applyProtection="1">
      <alignment vertical="top"/>
      <protection locked="0"/>
    </xf>
    <xf numFmtId="2" fontId="9" fillId="3" borderId="1" xfId="0" applyNumberFormat="1" applyFont="1" applyFill="1" applyBorder="1" applyAlignment="1" applyProtection="1">
      <alignment vertical="top"/>
      <protection locked="0"/>
    </xf>
    <xf numFmtId="0" fontId="9" fillId="3" borderId="5" xfId="0" applyFont="1" applyFill="1" applyBorder="1" applyAlignment="1" applyProtection="1">
      <alignment vertical="top" wrapText="1"/>
      <protection locked="0"/>
    </xf>
    <xf numFmtId="165" fontId="9" fillId="0" borderId="1" xfId="0" applyNumberFormat="1" applyFont="1" applyBorder="1" applyAlignment="1" applyProtection="1">
      <alignment vertical="top"/>
      <protection locked="0"/>
    </xf>
    <xf numFmtId="165" fontId="9" fillId="0" borderId="31" xfId="0" applyNumberFormat="1" applyFont="1" applyBorder="1" applyAlignment="1" applyProtection="1">
      <alignment vertical="top"/>
      <protection locked="0"/>
    </xf>
    <xf numFmtId="0" fontId="5" fillId="0" borderId="0" xfId="0" applyFont="1" applyAlignment="1">
      <alignment horizontal="center"/>
    </xf>
    <xf numFmtId="1" fontId="9" fillId="0" borderId="47" xfId="0" applyNumberFormat="1" applyFont="1" applyBorder="1" applyAlignment="1" applyProtection="1">
      <alignment horizontal="left" vertical="top"/>
      <protection locked="0"/>
    </xf>
    <xf numFmtId="165" fontId="9" fillId="0" borderId="47" xfId="0" applyNumberFormat="1" applyFont="1" applyBorder="1" applyAlignment="1" applyProtection="1">
      <alignment vertical="top"/>
      <protection locked="0"/>
    </xf>
    <xf numFmtId="0" fontId="7" fillId="0" borderId="0" xfId="0" applyFont="1" applyAlignment="1">
      <alignment vertical="center" wrapText="1"/>
    </xf>
    <xf numFmtId="0" fontId="7" fillId="0" borderId="0" xfId="0" applyFont="1" applyAlignment="1">
      <alignment horizontal="center"/>
    </xf>
    <xf numFmtId="0" fontId="14" fillId="2" borderId="38"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protection locked="0"/>
    </xf>
    <xf numFmtId="0" fontId="14" fillId="2" borderId="2" xfId="0" applyFont="1" applyFill="1" applyBorder="1" applyAlignment="1" applyProtection="1">
      <alignment horizontal="left" vertical="top" wrapText="1"/>
    </xf>
    <xf numFmtId="0" fontId="9" fillId="3" borderId="31" xfId="0" applyFont="1" applyFill="1" applyBorder="1" applyAlignment="1" applyProtection="1">
      <alignment horizontal="left" vertical="top" wrapText="1"/>
      <protection locked="0"/>
    </xf>
    <xf numFmtId="0" fontId="9" fillId="3" borderId="3" xfId="0" applyFont="1" applyFill="1" applyBorder="1" applyAlignment="1" applyProtection="1">
      <alignment vertical="top"/>
      <protection locked="0"/>
    </xf>
    <xf numFmtId="0" fontId="9" fillId="0" borderId="1" xfId="0" applyFont="1" applyFill="1" applyBorder="1" applyAlignment="1" applyProtection="1">
      <alignment vertical="top"/>
      <protection locked="0"/>
    </xf>
    <xf numFmtId="0" fontId="14" fillId="2" borderId="39" xfId="0" applyFont="1" applyFill="1" applyBorder="1" applyAlignment="1" applyProtection="1">
      <alignment horizontal="left" vertical="top"/>
    </xf>
    <xf numFmtId="166" fontId="9" fillId="0" borderId="1" xfId="0" applyNumberFormat="1" applyFont="1" applyFill="1" applyBorder="1" applyAlignment="1" applyProtection="1">
      <alignment horizontal="left" vertical="top"/>
      <protection locked="0"/>
    </xf>
    <xf numFmtId="166" fontId="9" fillId="0" borderId="31" xfId="0" applyNumberFormat="1" applyFont="1" applyFill="1" applyBorder="1" applyAlignment="1" applyProtection="1">
      <alignment horizontal="left" vertical="top"/>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0" fontId="5" fillId="0" borderId="54" xfId="0" applyFont="1" applyBorder="1" applyAlignment="1">
      <alignment horizontal="left"/>
    </xf>
    <xf numFmtId="0" fontId="5" fillId="0" borderId="0" xfId="0" applyFont="1" applyBorder="1" applyAlignment="1">
      <alignment horizontal="center"/>
    </xf>
    <xf numFmtId="49" fontId="7" fillId="0" borderId="0" xfId="0" applyNumberFormat="1" applyFont="1"/>
    <xf numFmtId="0" fontId="9" fillId="3" borderId="3" xfId="0" applyFont="1" applyFill="1" applyBorder="1" applyAlignment="1" applyProtection="1">
      <alignment vertical="center"/>
      <protection locked="0"/>
    </xf>
    <xf numFmtId="0" fontId="19" fillId="11" borderId="1" xfId="0" applyFont="1" applyFill="1" applyBorder="1" applyAlignment="1" applyProtection="1">
      <alignment horizontal="left" vertical="top"/>
    </xf>
    <xf numFmtId="0" fontId="9" fillId="4" borderId="3" xfId="0" applyFont="1" applyFill="1" applyBorder="1" applyAlignment="1" applyProtection="1">
      <alignment horizontal="left" vertical="top"/>
      <protection locked="0"/>
    </xf>
    <xf numFmtId="0" fontId="9" fillId="4" borderId="3" xfId="0" applyFont="1" applyFill="1" applyBorder="1" applyAlignment="1" applyProtection="1">
      <alignment horizontal="left" vertical="top" wrapText="1"/>
      <protection locked="0"/>
    </xf>
    <xf numFmtId="14" fontId="9" fillId="4" borderId="3" xfId="0" applyNumberFormat="1" applyFont="1" applyFill="1" applyBorder="1" applyAlignment="1" applyProtection="1">
      <alignment horizontal="left" vertical="top"/>
      <protection locked="0"/>
    </xf>
    <xf numFmtId="0" fontId="9" fillId="4" borderId="18" xfId="0" applyFont="1" applyFill="1" applyBorder="1" applyAlignment="1" applyProtection="1">
      <alignment vertical="top"/>
      <protection locked="0"/>
    </xf>
    <xf numFmtId="0" fontId="9" fillId="3" borderId="2" xfId="0" applyFont="1" applyFill="1" applyBorder="1" applyAlignment="1" applyProtection="1">
      <alignment vertical="top"/>
      <protection locked="0"/>
    </xf>
    <xf numFmtId="0" fontId="19" fillId="11" borderId="14" xfId="0" applyFont="1" applyFill="1" applyBorder="1" applyAlignment="1" applyProtection="1">
      <alignment horizontal="left" vertical="top"/>
      <protection hidden="1"/>
    </xf>
    <xf numFmtId="0" fontId="9" fillId="12" borderId="14" xfId="0" applyFont="1" applyFill="1" applyBorder="1" applyAlignment="1" applyProtection="1">
      <alignment horizontal="left" vertical="top"/>
      <protection hidden="1"/>
    </xf>
    <xf numFmtId="4" fontId="9" fillId="10" borderId="12" xfId="0" applyNumberFormat="1" applyFont="1" applyFill="1" applyBorder="1" applyAlignment="1" applyProtection="1">
      <alignment horizontal="left" vertical="top"/>
      <protection hidden="1"/>
    </xf>
    <xf numFmtId="4" fontId="9" fillId="10" borderId="20" xfId="0" applyNumberFormat="1" applyFont="1" applyFill="1" applyBorder="1" applyAlignment="1" applyProtection="1">
      <alignment horizontal="left" vertical="top"/>
      <protection hidden="1"/>
    </xf>
    <xf numFmtId="0" fontId="19" fillId="11" borderId="46" xfId="0" applyFont="1" applyFill="1" applyBorder="1" applyAlignment="1" applyProtection="1">
      <alignment horizontal="left" vertical="top"/>
      <protection hidden="1"/>
    </xf>
    <xf numFmtId="0" fontId="19" fillId="11" borderId="31" xfId="0" applyFont="1" applyFill="1" applyBorder="1" applyAlignment="1" applyProtection="1">
      <alignment horizontal="left" vertical="top"/>
      <protection hidden="1"/>
    </xf>
    <xf numFmtId="0" fontId="19" fillId="11" borderId="44" xfId="0" applyFont="1" applyFill="1" applyBorder="1" applyAlignment="1" applyProtection="1">
      <alignment horizontal="left" vertical="top"/>
      <protection hidden="1"/>
    </xf>
    <xf numFmtId="0" fontId="19" fillId="11" borderId="41" xfId="0" applyFont="1" applyFill="1" applyBorder="1" applyAlignment="1" applyProtection="1">
      <alignment horizontal="left" vertical="top"/>
      <protection hidden="1"/>
    </xf>
    <xf numFmtId="0" fontId="19" fillId="11" borderId="36" xfId="0" applyFont="1" applyFill="1" applyBorder="1" applyAlignment="1" applyProtection="1">
      <alignment horizontal="left" vertical="top"/>
      <protection hidden="1"/>
    </xf>
    <xf numFmtId="0" fontId="9" fillId="11" borderId="1" xfId="0" applyFont="1" applyFill="1" applyBorder="1" applyAlignment="1" applyProtection="1">
      <alignment horizontal="left" vertical="top"/>
      <protection hidden="1"/>
    </xf>
    <xf numFmtId="0" fontId="9" fillId="3" borderId="1" xfId="0" applyFont="1" applyFill="1" applyBorder="1" applyAlignment="1" applyProtection="1">
      <alignment horizontal="left" vertical="top"/>
      <protection locked="0"/>
    </xf>
    <xf numFmtId="0" fontId="9" fillId="3" borderId="18"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0" fontId="14" fillId="2" borderId="37" xfId="0" applyFont="1" applyFill="1" applyBorder="1" applyAlignment="1" applyProtection="1">
      <alignment horizontal="left" vertical="top" wrapText="1"/>
    </xf>
    <xf numFmtId="0" fontId="19" fillId="11" borderId="1" xfId="0" applyFont="1" applyFill="1" applyBorder="1" applyAlignment="1" applyProtection="1">
      <alignment horizontal="left" vertical="top"/>
      <protection hidden="1"/>
    </xf>
    <xf numFmtId="0" fontId="9" fillId="3" borderId="3" xfId="0" applyNumberFormat="1" applyFont="1" applyFill="1" applyBorder="1" applyAlignment="1" applyProtection="1">
      <alignment horizontal="left" vertical="top"/>
      <protection locked="0"/>
    </xf>
    <xf numFmtId="1" fontId="9" fillId="0" borderId="27" xfId="0" applyNumberFormat="1" applyFont="1" applyBorder="1" applyAlignment="1" applyProtection="1">
      <alignment horizontal="left" vertical="top"/>
      <protection locked="0"/>
    </xf>
    <xf numFmtId="3" fontId="9" fillId="0" borderId="1" xfId="0" applyNumberFormat="1" applyFont="1" applyFill="1" applyBorder="1" applyAlignment="1" applyProtection="1">
      <alignment horizontal="left" vertical="top"/>
      <protection locked="0"/>
    </xf>
    <xf numFmtId="49" fontId="5" fillId="0" borderId="54" xfId="0" applyNumberFormat="1" applyFont="1" applyBorder="1" applyAlignment="1">
      <alignment horizontal="center"/>
    </xf>
    <xf numFmtId="167" fontId="9" fillId="0" borderId="26" xfId="0" applyNumberFormat="1" applyFont="1" applyBorder="1" applyAlignment="1" applyProtection="1">
      <alignment horizontal="right" vertical="top"/>
      <protection locked="0"/>
    </xf>
    <xf numFmtId="166" fontId="9" fillId="0" borderId="26" xfId="0" applyNumberFormat="1" applyFont="1" applyFill="1" applyBorder="1" applyAlignment="1" applyProtection="1">
      <alignment vertical="top"/>
      <protection locked="0"/>
    </xf>
    <xf numFmtId="0" fontId="0" fillId="0" borderId="0" xfId="0" applyAlignment="1">
      <alignment wrapText="1"/>
    </xf>
    <xf numFmtId="49" fontId="9" fillId="3" borderId="1" xfId="0" applyNumberFormat="1" applyFont="1" applyFill="1" applyBorder="1" applyAlignment="1" applyProtection="1">
      <alignment horizontal="left" vertical="top"/>
      <protection locked="0"/>
    </xf>
    <xf numFmtId="49" fontId="9" fillId="0" borderId="1" xfId="0" applyNumberFormat="1" applyFont="1" applyFill="1" applyBorder="1" applyAlignment="1" applyProtection="1">
      <alignment vertical="top"/>
      <protection locked="0"/>
    </xf>
    <xf numFmtId="0" fontId="20" fillId="0" borderId="0" xfId="0" applyFont="1" applyFill="1" applyAlignment="1" applyProtection="1">
      <alignment horizontal="left"/>
      <protection hidden="1"/>
    </xf>
    <xf numFmtId="0" fontId="20" fillId="0" borderId="0" xfId="0" applyFont="1" applyAlignment="1" applyProtection="1">
      <alignment horizontal="left"/>
      <protection hidden="1"/>
    </xf>
    <xf numFmtId="0" fontId="22" fillId="0" borderId="0" xfId="0" applyFont="1" applyAlignment="1" applyProtection="1">
      <alignment horizontal="left"/>
      <protection hidden="1"/>
    </xf>
    <xf numFmtId="0" fontId="14" fillId="0" borderId="0" xfId="0" applyFont="1" applyFill="1" applyAlignment="1" applyProtection="1">
      <alignment horizontal="left"/>
      <protection hidden="1"/>
    </xf>
    <xf numFmtId="0" fontId="14" fillId="0" borderId="0" xfId="0" applyFont="1" applyAlignment="1" applyProtection="1">
      <alignment horizontal="left"/>
      <protection hidden="1"/>
    </xf>
    <xf numFmtId="0" fontId="10" fillId="0" borderId="0" xfId="0" applyFont="1" applyAlignment="1" applyProtection="1">
      <alignment horizontal="left"/>
      <protection hidden="1"/>
    </xf>
    <xf numFmtId="0" fontId="21" fillId="11" borderId="14" xfId="0" applyFont="1" applyFill="1" applyBorder="1" applyAlignment="1" applyProtection="1">
      <alignment horizontal="left" vertical="top"/>
    </xf>
    <xf numFmtId="0" fontId="20" fillId="0" borderId="0" xfId="0" applyNumberFormat="1" applyFont="1" applyAlignment="1" applyProtection="1">
      <alignment horizontal="left"/>
      <protection hidden="1"/>
    </xf>
    <xf numFmtId="0" fontId="22" fillId="0" borderId="0" xfId="0" applyFont="1" applyFill="1" applyAlignment="1" applyProtection="1">
      <alignment horizontal="left"/>
    </xf>
    <xf numFmtId="0" fontId="20" fillId="0" borderId="0" xfId="0" applyFont="1" applyFill="1" applyAlignment="1" applyProtection="1">
      <alignment horizontal="left"/>
    </xf>
    <xf numFmtId="0" fontId="20" fillId="0" borderId="0" xfId="0" applyFont="1" applyAlignment="1" applyProtection="1">
      <alignment horizontal="left"/>
    </xf>
    <xf numFmtId="0" fontId="22" fillId="0" borderId="0" xfId="0" applyFont="1" applyAlignment="1" applyProtection="1">
      <alignment horizontal="left"/>
    </xf>
    <xf numFmtId="1" fontId="9" fillId="3" borderId="3" xfId="0" applyNumberFormat="1" applyFont="1" applyFill="1" applyBorder="1" applyAlignment="1" applyProtection="1">
      <alignment vertical="center"/>
      <protection locked="0"/>
    </xf>
    <xf numFmtId="0" fontId="23" fillId="12" borderId="1" xfId="0" applyFont="1" applyFill="1" applyBorder="1" applyAlignment="1" applyProtection="1">
      <alignment horizontal="center" vertical="top"/>
      <protection hidden="1"/>
    </xf>
    <xf numFmtId="0" fontId="2" fillId="0" borderId="0" xfId="0" applyFont="1" applyProtection="1"/>
    <xf numFmtId="0" fontId="9" fillId="3" borderId="21" xfId="0" applyFont="1" applyFill="1" applyBorder="1" applyAlignment="1" applyProtection="1">
      <alignment horizontal="left" vertical="top"/>
      <protection locked="0"/>
    </xf>
    <xf numFmtId="1" fontId="9" fillId="0" borderId="3" xfId="0" applyNumberFormat="1" applyFont="1" applyFill="1" applyBorder="1" applyAlignment="1" applyProtection="1">
      <alignment vertical="top"/>
      <protection locked="0"/>
    </xf>
    <xf numFmtId="1" fontId="9" fillId="0" borderId="1" xfId="0" applyNumberFormat="1" applyFont="1" applyFill="1" applyBorder="1" applyAlignment="1" applyProtection="1">
      <alignment vertical="top"/>
      <protection locked="0"/>
    </xf>
    <xf numFmtId="0" fontId="21" fillId="11" borderId="14" xfId="0" applyFont="1" applyFill="1" applyBorder="1" applyAlignment="1" applyProtection="1">
      <alignment horizontal="left" vertical="top"/>
      <protection hidden="1"/>
    </xf>
    <xf numFmtId="1" fontId="9" fillId="0" borderId="3" xfId="0" applyNumberFormat="1" applyFont="1" applyFill="1" applyBorder="1" applyAlignment="1" applyProtection="1">
      <alignment vertical="top" wrapText="1"/>
      <protection locked="0"/>
    </xf>
    <xf numFmtId="0" fontId="19" fillId="11" borderId="22" xfId="0" applyFont="1" applyFill="1" applyBorder="1" applyAlignment="1" applyProtection="1">
      <alignment horizontal="left" vertical="top"/>
      <protection hidden="1"/>
    </xf>
    <xf numFmtId="1" fontId="9" fillId="3" borderId="5" xfId="0" applyNumberFormat="1" applyFont="1" applyFill="1" applyBorder="1" applyAlignment="1" applyProtection="1">
      <alignment vertical="center"/>
      <protection locked="0"/>
    </xf>
    <xf numFmtId="1" fontId="9" fillId="3" borderId="1" xfId="0" applyNumberFormat="1" applyFont="1" applyFill="1" applyBorder="1" applyAlignment="1" applyProtection="1">
      <alignment vertical="center"/>
      <protection locked="0"/>
    </xf>
    <xf numFmtId="0" fontId="19" fillId="2" borderId="41" xfId="0" applyFont="1" applyFill="1" applyBorder="1" applyAlignment="1" applyProtection="1">
      <alignment horizontal="left" vertical="top"/>
      <protection hidden="1"/>
    </xf>
    <xf numFmtId="0" fontId="23" fillId="12" borderId="1" xfId="0" applyFont="1" applyFill="1" applyBorder="1" applyAlignment="1" applyProtection="1">
      <alignment horizontal="center" vertical="center"/>
      <protection hidden="1"/>
    </xf>
    <xf numFmtId="0" fontId="9" fillId="0" borderId="9" xfId="0" applyFont="1" applyBorder="1" applyAlignment="1" applyProtection="1">
      <alignment horizontal="left" vertical="top"/>
      <protection hidden="1"/>
    </xf>
    <xf numFmtId="0" fontId="9" fillId="0" borderId="0" xfId="0" applyFont="1" applyBorder="1" applyAlignment="1" applyProtection="1">
      <alignment horizontal="left" vertical="top"/>
      <protection hidden="1"/>
    </xf>
    <xf numFmtId="0" fontId="9" fillId="0" borderId="64" xfId="0" applyFont="1" applyBorder="1" applyAlignment="1" applyProtection="1">
      <alignment horizontal="left" vertical="center" wrapText="1"/>
      <protection hidden="1"/>
    </xf>
    <xf numFmtId="0" fontId="9" fillId="0" borderId="6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4" fillId="2" borderId="3" xfId="0" applyFont="1" applyFill="1" applyBorder="1" applyAlignment="1" applyProtection="1">
      <alignment vertical="top"/>
    </xf>
    <xf numFmtId="0" fontId="9" fillId="0" borderId="1" xfId="0" applyNumberFormat="1" applyFont="1" applyFill="1" applyBorder="1" applyAlignment="1" applyProtection="1">
      <alignment horizontal="left" vertical="top"/>
      <protection locked="0"/>
    </xf>
    <xf numFmtId="0" fontId="24" fillId="0" borderId="0" xfId="0" applyFont="1" applyAlignment="1" applyProtection="1">
      <alignment horizontal="left"/>
    </xf>
    <xf numFmtId="0" fontId="25" fillId="0" borderId="0" xfId="0" applyFont="1" applyAlignment="1" applyProtection="1">
      <alignment horizontal="left"/>
    </xf>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6" fillId="0" borderId="0" xfId="0" applyFont="1" applyProtection="1"/>
    <xf numFmtId="0" fontId="27" fillId="0" borderId="0" xfId="0"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14" fillId="0" borderId="0" xfId="0" applyFont="1" applyBorder="1" applyAlignment="1" applyProtection="1">
      <alignment horizontal="left"/>
    </xf>
    <xf numFmtId="0" fontId="28" fillId="0" borderId="0" xfId="0" applyFont="1" applyProtection="1"/>
    <xf numFmtId="0" fontId="7" fillId="0" borderId="9" xfId="0" applyFont="1" applyBorder="1"/>
    <xf numFmtId="0" fontId="7" fillId="0" borderId="10" xfId="0" applyFont="1" applyBorder="1"/>
    <xf numFmtId="0" fontId="7" fillId="0" borderId="53" xfId="0" applyFont="1" applyBorder="1"/>
    <xf numFmtId="0" fontId="7" fillId="0" borderId="52" xfId="0" applyFont="1" applyBorder="1"/>
    <xf numFmtId="0" fontId="7" fillId="0" borderId="51" xfId="0" applyFont="1" applyBorder="1"/>
    <xf numFmtId="0" fontId="7" fillId="0" borderId="7" xfId="0" applyFont="1" applyBorder="1"/>
    <xf numFmtId="0" fontId="7" fillId="0" borderId="50" xfId="0" applyFont="1" applyBorder="1"/>
    <xf numFmtId="0" fontId="14" fillId="2" borderId="27"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5" fillId="0" borderId="56" xfId="0" applyFont="1" applyBorder="1"/>
    <xf numFmtId="0" fontId="5" fillId="0" borderId="59" xfId="0" applyFont="1" applyBorder="1"/>
    <xf numFmtId="0" fontId="5" fillId="0" borderId="57" xfId="0" applyFont="1" applyBorder="1"/>
    <xf numFmtId="0" fontId="7" fillId="10" borderId="44" xfId="0" applyFont="1" applyFill="1" applyBorder="1" applyProtection="1">
      <protection hidden="1"/>
    </xf>
    <xf numFmtId="0" fontId="7" fillId="10" borderId="14" xfId="0" applyFont="1" applyFill="1" applyBorder="1" applyProtection="1">
      <protection hidden="1"/>
    </xf>
    <xf numFmtId="0" fontId="7" fillId="10" borderId="26" xfId="0" applyFont="1" applyFill="1" applyBorder="1" applyProtection="1">
      <protection hidden="1"/>
    </xf>
    <xf numFmtId="0" fontId="7" fillId="10" borderId="1" xfId="0" applyFont="1" applyFill="1" applyBorder="1" applyProtection="1">
      <protection hidden="1"/>
    </xf>
    <xf numFmtId="0" fontId="7" fillId="10" borderId="31" xfId="0" applyFont="1" applyFill="1" applyBorder="1" applyProtection="1">
      <protection hidden="1"/>
    </xf>
    <xf numFmtId="0" fontId="7" fillId="10" borderId="29" xfId="0" applyFont="1" applyFill="1" applyBorder="1" applyProtection="1">
      <protection hidden="1"/>
    </xf>
    <xf numFmtId="0" fontId="7" fillId="10" borderId="3" xfId="0" applyFont="1" applyFill="1" applyBorder="1" applyProtection="1">
      <protection hidden="1"/>
    </xf>
    <xf numFmtId="0" fontId="7" fillId="10" borderId="18" xfId="0" applyFont="1" applyFill="1" applyBorder="1" applyProtection="1">
      <protection hidden="1"/>
    </xf>
    <xf numFmtId="0" fontId="7" fillId="0" borderId="68" xfId="0" applyFont="1" applyBorder="1"/>
    <xf numFmtId="0" fontId="7" fillId="0" borderId="69" xfId="0" applyFont="1" applyBorder="1"/>
    <xf numFmtId="0" fontId="7" fillId="0" borderId="70" xfId="0" applyFont="1" applyBorder="1"/>
    <xf numFmtId="0" fontId="7" fillId="0" borderId="8" xfId="0" applyFont="1" applyBorder="1"/>
    <xf numFmtId="0" fontId="5" fillId="14" borderId="56" xfId="0" applyFont="1" applyFill="1" applyBorder="1" applyAlignment="1">
      <alignment horizontal="center"/>
    </xf>
    <xf numFmtId="0" fontId="5" fillId="0" borderId="67" xfId="0" applyFont="1" applyBorder="1"/>
    <xf numFmtId="0" fontId="29" fillId="17" borderId="67" xfId="0" applyFont="1" applyFill="1" applyBorder="1" applyAlignment="1">
      <alignment horizontal="center"/>
    </xf>
    <xf numFmtId="0" fontId="7" fillId="14" borderId="9" xfId="0" applyFont="1" applyFill="1" applyBorder="1"/>
    <xf numFmtId="0" fontId="33" fillId="2" borderId="20" xfId="0" applyFont="1" applyFill="1" applyBorder="1" applyAlignment="1" applyProtection="1">
      <protection hidden="1"/>
    </xf>
    <xf numFmtId="0" fontId="30" fillId="2" borderId="27" xfId="0" applyFont="1" applyFill="1" applyBorder="1" applyProtection="1">
      <protection hidden="1"/>
    </xf>
    <xf numFmtId="0" fontId="30" fillId="2" borderId="13" xfId="0" applyFont="1" applyFill="1" applyBorder="1" applyProtection="1">
      <protection hidden="1"/>
    </xf>
    <xf numFmtId="0" fontId="30" fillId="2" borderId="35" xfId="0" applyFont="1" applyFill="1" applyBorder="1" applyProtection="1">
      <protection hidden="1"/>
    </xf>
    <xf numFmtId="0" fontId="7" fillId="19" borderId="23" xfId="0" applyFont="1" applyFill="1" applyBorder="1" applyAlignment="1" applyProtection="1">
      <protection hidden="1"/>
    </xf>
    <xf numFmtId="0" fontId="7" fillId="19" borderId="24" xfId="0" applyFont="1" applyFill="1" applyBorder="1" applyAlignment="1" applyProtection="1">
      <protection hidden="1"/>
    </xf>
    <xf numFmtId="0" fontId="7" fillId="19" borderId="25" xfId="0" applyFont="1" applyFill="1" applyBorder="1" applyAlignment="1" applyProtection="1">
      <protection hidden="1"/>
    </xf>
    <xf numFmtId="0" fontId="7" fillId="19" borderId="40" xfId="0" applyFont="1" applyFill="1" applyBorder="1" applyAlignment="1" applyProtection="1">
      <protection hidden="1"/>
    </xf>
    <xf numFmtId="0" fontId="7" fillId="19" borderId="58" xfId="0" applyFont="1" applyFill="1" applyBorder="1" applyAlignment="1" applyProtection="1">
      <protection hidden="1"/>
    </xf>
    <xf numFmtId="0" fontId="7" fillId="19" borderId="45" xfId="0" applyFont="1" applyFill="1" applyBorder="1" applyAlignment="1" applyProtection="1">
      <protection hidden="1"/>
    </xf>
    <xf numFmtId="0" fontId="7" fillId="16" borderId="23" xfId="0" applyFont="1" applyFill="1" applyBorder="1" applyAlignment="1" applyProtection="1">
      <protection hidden="1"/>
    </xf>
    <xf numFmtId="0" fontId="7" fillId="16" borderId="24" xfId="0" applyFont="1" applyFill="1" applyBorder="1" applyAlignment="1" applyProtection="1">
      <protection hidden="1"/>
    </xf>
    <xf numFmtId="0" fontId="7" fillId="16" borderId="25" xfId="0" applyFont="1" applyFill="1" applyBorder="1" applyAlignment="1" applyProtection="1">
      <protection hidden="1"/>
    </xf>
    <xf numFmtId="0" fontId="7" fillId="18" borderId="23" xfId="0" applyFont="1" applyFill="1" applyBorder="1" applyAlignment="1" applyProtection="1">
      <alignment horizontal="left"/>
      <protection hidden="1"/>
    </xf>
    <xf numFmtId="0" fontId="7" fillId="18" borderId="24" xfId="0" applyFont="1" applyFill="1" applyBorder="1" applyAlignment="1" applyProtection="1">
      <alignment horizontal="left"/>
      <protection hidden="1"/>
    </xf>
    <xf numFmtId="0" fontId="7" fillId="18" borderId="25" xfId="0" applyFont="1" applyFill="1" applyBorder="1" applyAlignment="1" applyProtection="1">
      <alignment horizontal="left"/>
      <protection hidden="1"/>
    </xf>
    <xf numFmtId="0" fontId="7" fillId="20" borderId="23" xfId="0" applyFont="1" applyFill="1" applyBorder="1" applyAlignment="1" applyProtection="1">
      <protection hidden="1"/>
    </xf>
    <xf numFmtId="0" fontId="7" fillId="20" borderId="24" xfId="0" applyFont="1" applyFill="1" applyBorder="1" applyAlignment="1" applyProtection="1">
      <protection hidden="1"/>
    </xf>
    <xf numFmtId="0" fontId="7" fillId="20" borderId="25" xfId="0" applyFont="1" applyFill="1" applyBorder="1" applyAlignment="1" applyProtection="1">
      <protection hidden="1"/>
    </xf>
    <xf numFmtId="0" fontId="7" fillId="21" borderId="23" xfId="0" applyFont="1" applyFill="1" applyBorder="1" applyAlignment="1" applyProtection="1">
      <protection hidden="1"/>
    </xf>
    <xf numFmtId="0" fontId="7" fillId="21" borderId="24" xfId="0" applyFont="1" applyFill="1" applyBorder="1" applyAlignment="1" applyProtection="1">
      <protection hidden="1"/>
    </xf>
    <xf numFmtId="0" fontId="7" fillId="21" borderId="25" xfId="0" applyFont="1" applyFill="1" applyBorder="1" applyAlignment="1" applyProtection="1">
      <protection hidden="1"/>
    </xf>
    <xf numFmtId="0" fontId="7" fillId="14" borderId="58" xfId="0" applyFont="1" applyFill="1" applyBorder="1" applyAlignment="1" applyProtection="1">
      <alignment horizontal="left"/>
      <protection hidden="1"/>
    </xf>
    <xf numFmtId="0" fontId="7" fillId="0" borderId="58" xfId="0" applyFont="1" applyBorder="1" applyAlignment="1" applyProtection="1">
      <alignment horizontal="left"/>
      <protection hidden="1"/>
    </xf>
    <xf numFmtId="0" fontId="7" fillId="0" borderId="45" xfId="0" applyFont="1" applyBorder="1" applyAlignment="1" applyProtection="1">
      <alignment horizontal="left"/>
      <protection hidden="1"/>
    </xf>
    <xf numFmtId="165" fontId="7" fillId="0" borderId="23" xfId="0" applyNumberFormat="1" applyFont="1" applyBorder="1" applyProtection="1">
      <protection hidden="1"/>
    </xf>
    <xf numFmtId="165" fontId="7" fillId="0" borderId="24" xfId="0" applyNumberFormat="1" applyFont="1" applyBorder="1" applyProtection="1">
      <protection hidden="1"/>
    </xf>
    <xf numFmtId="165" fontId="7" fillId="0" borderId="25" xfId="0" applyNumberFormat="1" applyFont="1" applyBorder="1" applyProtection="1">
      <protection hidden="1"/>
    </xf>
    <xf numFmtId="0" fontId="7" fillId="0" borderId="23" xfId="0" applyFont="1" applyBorder="1" applyProtection="1">
      <protection hidden="1"/>
    </xf>
    <xf numFmtId="0" fontId="7" fillId="0" borderId="24" xfId="0" applyFont="1" applyBorder="1" applyProtection="1">
      <protection hidden="1"/>
    </xf>
    <xf numFmtId="0" fontId="7" fillId="0" borderId="24" xfId="0" applyFont="1" applyFill="1" applyBorder="1" applyProtection="1">
      <protection hidden="1"/>
    </xf>
    <xf numFmtId="0" fontId="7" fillId="0" borderId="40" xfId="0" applyFont="1" applyBorder="1" applyProtection="1">
      <protection hidden="1"/>
    </xf>
    <xf numFmtId="0" fontId="7" fillId="0" borderId="58" xfId="0" applyFont="1" applyBorder="1" applyProtection="1">
      <protection hidden="1"/>
    </xf>
    <xf numFmtId="0" fontId="30" fillId="2" borderId="53" xfId="0" applyFont="1" applyFill="1" applyBorder="1" applyAlignment="1" applyProtection="1">
      <alignment horizontal="left"/>
      <protection hidden="1"/>
    </xf>
    <xf numFmtId="170" fontId="7" fillId="0" borderId="24" xfId="0" applyNumberFormat="1" applyFont="1" applyBorder="1" applyProtection="1">
      <protection hidden="1"/>
    </xf>
    <xf numFmtId="170" fontId="7" fillId="0" borderId="25" xfId="0" applyNumberFormat="1" applyFont="1" applyBorder="1" applyProtection="1">
      <protection hidden="1"/>
    </xf>
    <xf numFmtId="0" fontId="30" fillId="2" borderId="62" xfId="0" applyFont="1" applyFill="1" applyBorder="1" applyAlignment="1" applyProtection="1">
      <alignment horizontal="left"/>
      <protection hidden="1"/>
    </xf>
    <xf numFmtId="0" fontId="36" fillId="0" borderId="0" xfId="0" quotePrefix="1" applyFont="1"/>
    <xf numFmtId="14" fontId="7" fillId="14" borderId="58" xfId="0" applyNumberFormat="1" applyFont="1" applyFill="1" applyBorder="1" applyAlignment="1" applyProtection="1">
      <alignment horizontal="left"/>
      <protection hidden="1"/>
    </xf>
    <xf numFmtId="0" fontId="7" fillId="21" borderId="43" xfId="0" applyFont="1" applyFill="1" applyBorder="1" applyAlignment="1" applyProtection="1">
      <protection hidden="1"/>
    </xf>
    <xf numFmtId="0" fontId="7" fillId="21" borderId="42" xfId="0" applyFont="1" applyFill="1" applyBorder="1" applyAlignment="1" applyProtection="1">
      <protection hidden="1"/>
    </xf>
    <xf numFmtId="0" fontId="7" fillId="21" borderId="63" xfId="0" applyFont="1" applyFill="1" applyBorder="1" applyAlignment="1" applyProtection="1">
      <protection hidden="1"/>
    </xf>
    <xf numFmtId="1" fontId="7" fillId="14" borderId="40" xfId="0" applyNumberFormat="1" applyFont="1" applyFill="1" applyBorder="1" applyAlignment="1" applyProtection="1">
      <alignment horizontal="left"/>
      <protection hidden="1"/>
    </xf>
    <xf numFmtId="165" fontId="7" fillId="0" borderId="58" xfId="0" applyNumberFormat="1" applyFont="1" applyBorder="1" applyProtection="1">
      <protection hidden="1"/>
    </xf>
    <xf numFmtId="170" fontId="7" fillId="0" borderId="45" xfId="0" applyNumberFormat="1" applyFont="1" applyBorder="1" applyProtection="1">
      <protection hidden="1"/>
    </xf>
    <xf numFmtId="170" fontId="7" fillId="0" borderId="58" xfId="0" applyNumberFormat="1" applyFont="1" applyBorder="1" applyProtection="1">
      <protection hidden="1"/>
    </xf>
    <xf numFmtId="0" fontId="6" fillId="0" borderId="0" xfId="0" applyFont="1" applyAlignment="1" applyProtection="1">
      <alignment horizontal="left"/>
      <protection hidden="1"/>
    </xf>
    <xf numFmtId="0" fontId="0" fillId="0" borderId="0" xfId="0" applyProtection="1">
      <protection hidden="1"/>
    </xf>
    <xf numFmtId="0" fontId="6" fillId="0" borderId="0" xfId="0" quotePrefix="1" applyFont="1" applyProtection="1">
      <protection hidden="1"/>
    </xf>
    <xf numFmtId="0" fontId="6" fillId="0" borderId="0" xfId="0" applyFont="1" applyProtection="1">
      <protection hidden="1"/>
    </xf>
    <xf numFmtId="0" fontId="14" fillId="2" borderId="1" xfId="0" applyFont="1" applyFill="1" applyBorder="1" applyAlignment="1" applyProtection="1">
      <alignment horizontal="left" vertical="top"/>
      <protection hidden="1"/>
    </xf>
    <xf numFmtId="0" fontId="37" fillId="0" borderId="0" xfId="0" applyFont="1" applyBorder="1" applyAlignment="1" applyProtection="1">
      <alignment horizontal="center" vertical="center" wrapText="1"/>
      <protection hidden="1"/>
    </xf>
    <xf numFmtId="0" fontId="14" fillId="2" borderId="31" xfId="0" applyFont="1" applyFill="1" applyBorder="1" applyAlignment="1" applyProtection="1">
      <alignment horizontal="left" vertical="top"/>
      <protection hidden="1"/>
    </xf>
    <xf numFmtId="0" fontId="30" fillId="2" borderId="13" xfId="0" applyFont="1" applyFill="1" applyBorder="1" applyAlignment="1" applyProtection="1">
      <alignment horizontal="left" indent="2"/>
      <protection hidden="1"/>
    </xf>
    <xf numFmtId="0" fontId="30" fillId="2" borderId="26" xfId="0" applyFont="1" applyFill="1" applyBorder="1" applyProtection="1">
      <protection hidden="1"/>
    </xf>
    <xf numFmtId="0" fontId="30" fillId="2" borderId="1" xfId="0" applyFont="1" applyFill="1" applyBorder="1" applyProtection="1">
      <protection hidden="1"/>
    </xf>
    <xf numFmtId="0" fontId="30" fillId="2" borderId="31" xfId="0" applyFont="1" applyFill="1" applyBorder="1" applyProtection="1">
      <protection hidden="1"/>
    </xf>
    <xf numFmtId="0" fontId="14" fillId="2" borderId="23" xfId="0" applyFont="1" applyFill="1" applyBorder="1" applyAlignment="1" applyProtection="1">
      <alignment horizontal="left" vertical="top"/>
      <protection hidden="1"/>
    </xf>
    <xf numFmtId="0" fontId="0" fillId="0" borderId="14" xfId="0" applyBorder="1" applyProtection="1">
      <protection locked="0"/>
    </xf>
    <xf numFmtId="0" fontId="0" fillId="0" borderId="36" xfId="0" applyBorder="1" applyProtection="1">
      <protection locked="0"/>
    </xf>
    <xf numFmtId="0" fontId="30" fillId="2" borderId="27" xfId="0" applyFont="1" applyFill="1" applyBorder="1" applyAlignment="1" applyProtection="1">
      <alignment horizontal="left" indent="2"/>
      <protection hidden="1"/>
    </xf>
    <xf numFmtId="0" fontId="30" fillId="2" borderId="35" xfId="0" applyFont="1" applyFill="1" applyBorder="1" applyAlignment="1" applyProtection="1">
      <alignment horizontal="left" indent="4"/>
      <protection hidden="1"/>
    </xf>
    <xf numFmtId="0" fontId="30" fillId="2" borderId="38" xfId="0" applyFont="1" applyFill="1" applyBorder="1" applyAlignment="1" applyProtection="1">
      <alignment horizontal="left" indent="2"/>
      <protection hidden="1"/>
    </xf>
    <xf numFmtId="0" fontId="30" fillId="2" borderId="52" xfId="0" applyFont="1" applyFill="1" applyBorder="1" applyAlignment="1" applyProtection="1">
      <alignment horizontal="left"/>
      <protection hidden="1"/>
    </xf>
    <xf numFmtId="0" fontId="7" fillId="10" borderId="36" xfId="0" applyFont="1" applyFill="1" applyBorder="1" applyProtection="1">
      <protection hidden="1"/>
    </xf>
    <xf numFmtId="0" fontId="30" fillId="2" borderId="56" xfId="0" applyFont="1" applyFill="1" applyBorder="1" applyAlignment="1" applyProtection="1">
      <alignment horizontal="left"/>
      <protection hidden="1"/>
    </xf>
    <xf numFmtId="0" fontId="30" fillId="2" borderId="59" xfId="0" applyFont="1" applyFill="1" applyBorder="1" applyAlignment="1" applyProtection="1">
      <alignment horizontal="left"/>
      <protection hidden="1"/>
    </xf>
    <xf numFmtId="0" fontId="30" fillId="2" borderId="11" xfId="0" applyFont="1" applyFill="1" applyBorder="1" applyAlignment="1" applyProtection="1">
      <protection hidden="1"/>
    </xf>
    <xf numFmtId="0" fontId="30" fillId="2" borderId="13" xfId="0" applyFont="1" applyFill="1" applyBorder="1" applyAlignment="1" applyProtection="1">
      <alignment horizontal="left" indent="4"/>
      <protection hidden="1"/>
    </xf>
    <xf numFmtId="0" fontId="36" fillId="0" borderId="0" xfId="0" applyFont="1"/>
    <xf numFmtId="0" fontId="0" fillId="0" borderId="21" xfId="0" applyBorder="1"/>
    <xf numFmtId="0" fontId="0" fillId="0" borderId="34" xfId="0" applyBorder="1"/>
    <xf numFmtId="0" fontId="0" fillId="0" borderId="2" xfId="0" applyBorder="1"/>
    <xf numFmtId="165" fontId="0" fillId="0" borderId="65" xfId="0" applyNumberFormat="1" applyBorder="1"/>
    <xf numFmtId="165" fontId="0" fillId="0" borderId="0" xfId="0" applyNumberFormat="1" applyBorder="1"/>
    <xf numFmtId="165" fontId="0" fillId="0" borderId="54" xfId="0" applyNumberFormat="1" applyBorder="1"/>
    <xf numFmtId="165" fontId="0" fillId="0" borderId="16" xfId="0" applyNumberFormat="1" applyBorder="1"/>
    <xf numFmtId="165" fontId="0" fillId="0" borderId="17" xfId="0" applyNumberFormat="1" applyBorder="1"/>
    <xf numFmtId="165" fontId="0" fillId="0" borderId="47" xfId="0" applyNumberFormat="1" applyBorder="1"/>
    <xf numFmtId="14" fontId="7" fillId="0" borderId="58" xfId="0" applyNumberFormat="1" applyFont="1" applyFill="1" applyBorder="1" applyAlignment="1" applyProtection="1">
      <alignment horizontal="left"/>
      <protection hidden="1"/>
    </xf>
    <xf numFmtId="0" fontId="30" fillId="2" borderId="38" xfId="0" applyFont="1" applyFill="1" applyBorder="1" applyAlignment="1" applyProtection="1">
      <protection hidden="1"/>
    </xf>
    <xf numFmtId="0" fontId="30" fillId="2" borderId="66" xfId="0" applyFont="1" applyFill="1" applyBorder="1" applyAlignment="1" applyProtection="1">
      <protection hidden="1"/>
    </xf>
    <xf numFmtId="0" fontId="19" fillId="2" borderId="31" xfId="0" applyFont="1" applyFill="1" applyBorder="1" applyAlignment="1" applyProtection="1">
      <alignment vertical="top"/>
      <protection hidden="1"/>
    </xf>
    <xf numFmtId="0" fontId="9" fillId="3" borderId="18" xfId="0" applyFont="1" applyFill="1" applyBorder="1" applyAlignment="1" applyProtection="1">
      <alignment vertical="top"/>
      <protection locked="0"/>
    </xf>
    <xf numFmtId="0" fontId="30" fillId="2" borderId="38" xfId="0" applyFont="1" applyFill="1" applyBorder="1" applyProtection="1">
      <protection hidden="1"/>
    </xf>
    <xf numFmtId="0" fontId="5" fillId="0" borderId="54" xfId="0" applyFont="1" applyBorder="1" applyAlignment="1">
      <alignment horizontal="center"/>
    </xf>
    <xf numFmtId="0" fontId="9" fillId="3" borderId="26"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26"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5" fillId="14" borderId="59" xfId="0" applyFont="1" applyFill="1" applyBorder="1" applyAlignment="1">
      <alignment horizontal="center"/>
    </xf>
    <xf numFmtId="0" fontId="5" fillId="14" borderId="67" xfId="0" applyFont="1" applyFill="1" applyBorder="1" applyAlignment="1">
      <alignment horizontal="center"/>
    </xf>
    <xf numFmtId="0" fontId="5" fillId="0" borderId="70" xfId="0" applyFont="1" applyBorder="1"/>
    <xf numFmtId="0" fontId="33" fillId="2" borderId="12" xfId="0" applyFont="1" applyFill="1" applyBorder="1" applyAlignment="1" applyProtection="1">
      <protection hidden="1"/>
    </xf>
    <xf numFmtId="0" fontId="33" fillId="2" borderId="48" xfId="0" applyFont="1" applyFill="1" applyBorder="1" applyProtection="1">
      <protection hidden="1"/>
    </xf>
    <xf numFmtId="0" fontId="30" fillId="2" borderId="35" xfId="0" applyFont="1" applyFill="1" applyBorder="1" applyAlignment="1" applyProtection="1">
      <alignment vertical="top"/>
      <protection hidden="1"/>
    </xf>
    <xf numFmtId="0" fontId="5" fillId="0" borderId="54" xfId="0" applyFont="1" applyBorder="1" applyAlignment="1"/>
    <xf numFmtId="0" fontId="14" fillId="2" borderId="23" xfId="0" applyFont="1" applyFill="1" applyBorder="1" applyAlignment="1" applyProtection="1">
      <alignment horizontal="left" vertical="top"/>
    </xf>
    <xf numFmtId="0" fontId="9" fillId="10" borderId="36" xfId="0" applyFont="1" applyFill="1" applyBorder="1" applyAlignment="1" applyProtection="1">
      <protection hidden="1"/>
    </xf>
    <xf numFmtId="0" fontId="14" fillId="2" borderId="13" xfId="0" applyFont="1" applyFill="1" applyBorder="1"/>
    <xf numFmtId="0" fontId="9" fillId="10" borderId="1" xfId="0" applyFont="1" applyFill="1" applyBorder="1" applyAlignment="1" applyProtection="1">
      <alignment horizontal="left"/>
      <protection hidden="1"/>
    </xf>
    <xf numFmtId="0" fontId="9" fillId="10" borderId="1" xfId="0" applyFont="1" applyFill="1" applyBorder="1" applyProtection="1">
      <protection hidden="1"/>
    </xf>
    <xf numFmtId="0" fontId="9" fillId="22" borderId="9" xfId="0" applyFont="1" applyFill="1" applyBorder="1"/>
    <xf numFmtId="0" fontId="9" fillId="22" borderId="0" xfId="0" applyFont="1" applyFill="1" applyBorder="1"/>
    <xf numFmtId="0" fontId="9" fillId="22" borderId="10" xfId="0" applyFont="1" applyFill="1" applyBorder="1"/>
    <xf numFmtId="0" fontId="9" fillId="22" borderId="53" xfId="0" applyFont="1" applyFill="1" applyBorder="1"/>
    <xf numFmtId="0" fontId="9" fillId="22" borderId="52" xfId="0" applyFont="1" applyFill="1" applyBorder="1"/>
    <xf numFmtId="0" fontId="9" fillId="22" borderId="51" xfId="0" applyFont="1" applyFill="1" applyBorder="1"/>
    <xf numFmtId="49" fontId="9" fillId="3" borderId="21" xfId="0" applyNumberFormat="1" applyFont="1" applyFill="1" applyBorder="1" applyAlignment="1" applyProtection="1">
      <alignment vertical="center"/>
      <protection locked="0"/>
    </xf>
    <xf numFmtId="49" fontId="9" fillId="3" borderId="16" xfId="0" applyNumberFormat="1" applyFont="1" applyFill="1" applyBorder="1" applyAlignment="1" applyProtection="1">
      <alignment vertical="center"/>
      <protection locked="0"/>
    </xf>
    <xf numFmtId="0" fontId="14" fillId="2" borderId="16" xfId="0" applyFont="1" applyFill="1" applyBorder="1" applyAlignment="1" applyProtection="1">
      <alignment horizontal="left" vertical="top"/>
    </xf>
    <xf numFmtId="0" fontId="9" fillId="3" borderId="6" xfId="0" applyFont="1" applyFill="1" applyBorder="1" applyAlignment="1" applyProtection="1">
      <alignment vertical="center"/>
      <protection locked="0"/>
    </xf>
    <xf numFmtId="0" fontId="14" fillId="2" borderId="27" xfId="0" applyFont="1" applyFill="1" applyBorder="1" applyAlignment="1" applyProtection="1">
      <alignment horizontal="left" vertical="top" wrapText="1"/>
    </xf>
    <xf numFmtId="0" fontId="19" fillId="11" borderId="26" xfId="0" applyFont="1" applyFill="1" applyBorder="1" applyAlignment="1" applyProtection="1">
      <alignment horizontal="left" vertical="top"/>
      <protection hidden="1"/>
    </xf>
    <xf numFmtId="0" fontId="7" fillId="0" borderId="0" xfId="0" applyFont="1" applyAlignment="1">
      <alignment wrapText="1"/>
    </xf>
    <xf numFmtId="0" fontId="14" fillId="2" borderId="13" xfId="0" applyFont="1" applyFill="1" applyBorder="1" applyAlignment="1" applyProtection="1">
      <alignment horizontal="left" vertical="top"/>
    </xf>
    <xf numFmtId="0" fontId="10" fillId="13" borderId="40" xfId="0" applyFont="1" applyFill="1" applyBorder="1" applyAlignment="1" applyProtection="1">
      <alignment vertical="top"/>
    </xf>
    <xf numFmtId="0" fontId="10" fillId="13" borderId="23" xfId="0" applyFont="1" applyFill="1" applyBorder="1" applyAlignment="1" applyProtection="1">
      <alignment vertical="top"/>
    </xf>
    <xf numFmtId="0" fontId="14" fillId="0" borderId="37" xfId="0" applyFont="1" applyFill="1" applyBorder="1"/>
    <xf numFmtId="0" fontId="14" fillId="0" borderId="35" xfId="0" applyFont="1" applyFill="1" applyBorder="1"/>
    <xf numFmtId="0" fontId="5" fillId="22" borderId="54" xfId="0" applyFont="1" applyFill="1" applyBorder="1" applyAlignment="1">
      <alignment horizontal="center"/>
    </xf>
    <xf numFmtId="0" fontId="5" fillId="23" borderId="54" xfId="0" applyFont="1" applyFill="1" applyBorder="1" applyAlignment="1">
      <alignment horizontal="center"/>
    </xf>
    <xf numFmtId="0" fontId="20" fillId="10" borderId="2" xfId="0" applyFont="1" applyFill="1" applyBorder="1" applyAlignment="1" applyProtection="1">
      <alignment vertical="top"/>
      <protection hidden="1"/>
    </xf>
    <xf numFmtId="0" fontId="20" fillId="0" borderId="2" xfId="0" applyFont="1" applyFill="1" applyBorder="1" applyAlignment="1" applyProtection="1">
      <alignment vertical="top"/>
      <protection locked="0"/>
    </xf>
    <xf numFmtId="0" fontId="9" fillId="0" borderId="48" xfId="0" applyFont="1" applyFill="1" applyBorder="1" applyAlignment="1" applyProtection="1">
      <alignment vertical="top"/>
      <protection locked="0"/>
    </xf>
    <xf numFmtId="0" fontId="9" fillId="0" borderId="26" xfId="0" applyFont="1" applyFill="1" applyBorder="1" applyAlignment="1" applyProtection="1">
      <alignment vertical="top"/>
      <protection locked="0"/>
    </xf>
    <xf numFmtId="0" fontId="9" fillId="0" borderId="26" xfId="0" applyFont="1" applyFill="1" applyBorder="1" applyAlignment="1" applyProtection="1">
      <alignment horizontal="left" vertical="top"/>
      <protection locked="0"/>
    </xf>
    <xf numFmtId="0" fontId="9" fillId="0" borderId="44" xfId="0" applyFont="1" applyFill="1" applyBorder="1" applyAlignment="1" applyProtection="1">
      <alignment horizontal="left" vertical="top"/>
      <protection locked="0"/>
    </xf>
    <xf numFmtId="0" fontId="9" fillId="0" borderId="31" xfId="0" applyFont="1" applyFill="1" applyBorder="1" applyAlignment="1" applyProtection="1">
      <alignment vertical="top"/>
      <protection locked="0"/>
    </xf>
    <xf numFmtId="0" fontId="9" fillId="0" borderId="36" xfId="0" applyFont="1" applyFill="1" applyBorder="1" applyAlignment="1" applyProtection="1">
      <alignment vertical="top"/>
      <protection locked="0"/>
    </xf>
    <xf numFmtId="0" fontId="9" fillId="3" borderId="21" xfId="0" applyFont="1" applyFill="1" applyBorder="1" applyAlignment="1" applyProtection="1">
      <alignment vertical="top"/>
      <protection locked="0"/>
    </xf>
    <xf numFmtId="0" fontId="9" fillId="0" borderId="1" xfId="0" applyFont="1" applyBorder="1" applyProtection="1">
      <protection locked="0"/>
    </xf>
    <xf numFmtId="0" fontId="9" fillId="0" borderId="13" xfId="0" applyFont="1" applyBorder="1" applyProtection="1">
      <protection locked="0"/>
    </xf>
    <xf numFmtId="0" fontId="9" fillId="0" borderId="37" xfId="0" applyFont="1" applyBorder="1" applyProtection="1">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35" xfId="0" applyFont="1" applyBorder="1" applyProtection="1">
      <protection locked="0"/>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26" xfId="0" applyFont="1" applyBorder="1" applyAlignment="1" applyProtection="1">
      <protection locked="0"/>
    </xf>
    <xf numFmtId="0" fontId="9" fillId="0" borderId="1" xfId="0" applyFont="1" applyBorder="1" applyAlignment="1" applyProtection="1">
      <protection locked="0"/>
    </xf>
    <xf numFmtId="2" fontId="9" fillId="0" borderId="26" xfId="0" applyNumberFormat="1" applyFont="1" applyBorder="1" applyProtection="1">
      <protection locked="0"/>
    </xf>
    <xf numFmtId="2" fontId="9" fillId="0" borderId="1" xfId="0" applyNumberFormat="1" applyFont="1" applyBorder="1" applyProtection="1">
      <protection locked="0"/>
    </xf>
    <xf numFmtId="2" fontId="9" fillId="0" borderId="31" xfId="0" applyNumberFormat="1" applyFont="1" applyBorder="1" applyProtection="1">
      <protection locked="0"/>
    </xf>
    <xf numFmtId="0" fontId="9" fillId="0" borderId="31" xfId="0" applyFont="1" applyBorder="1" applyAlignment="1" applyProtection="1">
      <protection locked="0"/>
    </xf>
    <xf numFmtId="0" fontId="9" fillId="0" borderId="44" xfId="0" applyFont="1" applyBorder="1" applyAlignment="1" applyProtection="1">
      <protection locked="0"/>
    </xf>
    <xf numFmtId="0" fontId="9" fillId="10" borderId="15" xfId="0" applyFont="1" applyFill="1" applyBorder="1" applyAlignment="1" applyProtection="1">
      <alignment vertical="top"/>
      <protection hidden="1"/>
    </xf>
    <xf numFmtId="0" fontId="9" fillId="2" borderId="41" xfId="0" applyFont="1" applyFill="1" applyBorder="1" applyAlignment="1" applyProtection="1">
      <protection hidden="1"/>
    </xf>
    <xf numFmtId="0" fontId="20" fillId="10" borderId="44" xfId="0" applyFont="1" applyFill="1" applyBorder="1" applyProtection="1">
      <protection hidden="1"/>
    </xf>
    <xf numFmtId="0" fontId="20" fillId="10" borderId="14" xfId="0" applyFont="1" applyFill="1" applyBorder="1" applyProtection="1">
      <protection hidden="1"/>
    </xf>
    <xf numFmtId="0" fontId="7" fillId="0" borderId="0" xfId="0" applyFont="1" applyFill="1"/>
    <xf numFmtId="0" fontId="9" fillId="3" borderId="1" xfId="0" applyFont="1" applyFill="1" applyBorder="1" applyAlignment="1" applyProtection="1">
      <alignment horizontal="left" vertical="top"/>
      <protection locked="0"/>
    </xf>
    <xf numFmtId="0" fontId="9" fillId="3" borderId="14"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0" fontId="9" fillId="3" borderId="26"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5" fillId="23" borderId="54" xfId="0" applyFont="1" applyFill="1" applyBorder="1" applyAlignment="1">
      <alignment horizontal="left"/>
    </xf>
    <xf numFmtId="0" fontId="9" fillId="0" borderId="15" xfId="0" applyFont="1" applyFill="1" applyBorder="1" applyAlignment="1" applyProtection="1">
      <alignment vertical="top"/>
      <protection locked="0"/>
    </xf>
    <xf numFmtId="170" fontId="9" fillId="0" borderId="21" xfId="0" applyNumberFormat="1" applyFont="1" applyFill="1" applyBorder="1" applyAlignment="1" applyProtection="1">
      <alignment vertical="top"/>
      <protection locked="0"/>
    </xf>
    <xf numFmtId="0" fontId="9" fillId="0" borderId="1"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14" fillId="2" borderId="38"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protection hidden="1"/>
    </xf>
    <xf numFmtId="0" fontId="42" fillId="2" borderId="41" xfId="6" applyFont="1" applyFill="1" applyBorder="1" applyAlignment="1" applyProtection="1">
      <alignment horizontal="center" vertical="center"/>
      <protection hidden="1"/>
    </xf>
    <xf numFmtId="0" fontId="14" fillId="2" borderId="26" xfId="0" applyFont="1" applyFill="1" applyBorder="1" applyProtection="1">
      <protection hidden="1"/>
    </xf>
    <xf numFmtId="0" fontId="14" fillId="2" borderId="31" xfId="0" applyFont="1" applyFill="1" applyBorder="1" applyProtection="1">
      <protection hidden="1"/>
    </xf>
    <xf numFmtId="0" fontId="10" fillId="13" borderId="40" xfId="0" applyFont="1" applyFill="1" applyBorder="1" applyAlignment="1" applyProtection="1">
      <alignment vertical="top"/>
      <protection hidden="1"/>
    </xf>
    <xf numFmtId="0" fontId="10" fillId="13" borderId="55" xfId="0" applyFont="1" applyFill="1" applyBorder="1" applyAlignment="1" applyProtection="1">
      <alignment vertical="top"/>
      <protection hidden="1"/>
    </xf>
    <xf numFmtId="0" fontId="10" fillId="13" borderId="73" xfId="0" applyFont="1" applyFill="1" applyBorder="1" applyAlignment="1" applyProtection="1">
      <alignment vertical="top"/>
      <protection hidden="1"/>
    </xf>
    <xf numFmtId="0" fontId="20" fillId="10" borderId="26" xfId="0" applyFont="1" applyFill="1" applyBorder="1" applyProtection="1">
      <protection hidden="1"/>
    </xf>
    <xf numFmtId="0" fontId="20" fillId="10" borderId="1" xfId="0" applyFont="1" applyFill="1" applyBorder="1" applyProtection="1">
      <protection hidden="1"/>
    </xf>
    <xf numFmtId="0" fontId="20" fillId="10" borderId="31" xfId="0" applyFont="1" applyFill="1" applyBorder="1" applyProtection="1">
      <protection hidden="1"/>
    </xf>
    <xf numFmtId="0" fontId="14" fillId="2" borderId="1" xfId="0" applyFont="1" applyFill="1" applyBorder="1" applyProtection="1">
      <protection hidden="1"/>
    </xf>
    <xf numFmtId="0" fontId="14" fillId="2" borderId="27" xfId="0" applyFont="1" applyFill="1" applyBorder="1" applyProtection="1">
      <protection hidden="1"/>
    </xf>
    <xf numFmtId="0" fontId="14" fillId="2" borderId="13" xfId="0" applyFont="1" applyFill="1" applyBorder="1" applyProtection="1">
      <protection hidden="1"/>
    </xf>
    <xf numFmtId="0" fontId="14" fillId="2" borderId="35" xfId="0" applyFont="1" applyFill="1" applyBorder="1" applyProtection="1">
      <protection hidden="1"/>
    </xf>
    <xf numFmtId="0" fontId="10" fillId="13" borderId="23" xfId="0" applyFont="1" applyFill="1" applyBorder="1" applyAlignment="1" applyProtection="1">
      <alignment vertical="top"/>
      <protection hidden="1"/>
    </xf>
    <xf numFmtId="0" fontId="10" fillId="13" borderId="24" xfId="0" applyFont="1" applyFill="1" applyBorder="1" applyAlignment="1" applyProtection="1">
      <alignment vertical="top"/>
      <protection hidden="1"/>
    </xf>
    <xf numFmtId="0" fontId="10" fillId="13" borderId="25" xfId="0" applyFont="1" applyFill="1" applyBorder="1" applyAlignment="1" applyProtection="1">
      <alignment vertical="top"/>
      <protection hidden="1"/>
    </xf>
    <xf numFmtId="0" fontId="14" fillId="2" borderId="2" xfId="0" applyFont="1" applyFill="1" applyBorder="1" applyAlignment="1" applyProtection="1">
      <alignment horizontal="left" vertical="top"/>
      <protection hidden="1"/>
    </xf>
    <xf numFmtId="0" fontId="14" fillId="2" borderId="21" xfId="0" applyFont="1" applyFill="1" applyBorder="1" applyAlignment="1" applyProtection="1">
      <alignment horizontal="left" vertical="top"/>
      <protection hidden="1"/>
    </xf>
    <xf numFmtId="0" fontId="14" fillId="2" borderId="29" xfId="0" applyFont="1" applyFill="1" applyBorder="1" applyAlignment="1" applyProtection="1">
      <alignment vertical="top"/>
      <protection hidden="1"/>
    </xf>
    <xf numFmtId="0" fontId="14" fillId="2" borderId="35" xfId="0" applyFont="1" applyFill="1" applyBorder="1" applyAlignment="1" applyProtection="1">
      <alignment vertical="top" wrapText="1"/>
      <protection hidden="1"/>
    </xf>
    <xf numFmtId="0" fontId="14" fillId="2" borderId="47" xfId="0" applyFont="1" applyFill="1" applyBorder="1" applyAlignment="1" applyProtection="1">
      <alignment horizontal="left" vertical="top"/>
      <protection hidden="1"/>
    </xf>
    <xf numFmtId="0" fontId="14" fillId="2" borderId="5" xfId="0" applyFont="1" applyFill="1" applyBorder="1" applyAlignment="1" applyProtection="1">
      <alignment horizontal="left" vertical="top"/>
      <protection hidden="1"/>
    </xf>
    <xf numFmtId="0" fontId="14" fillId="2" borderId="19" xfId="0" applyFont="1" applyFill="1" applyBorder="1" applyAlignment="1" applyProtection="1">
      <alignment horizontal="left" vertical="top"/>
      <protection hidden="1"/>
    </xf>
    <xf numFmtId="0" fontId="10" fillId="2" borderId="23" xfId="0" applyFont="1" applyFill="1" applyBorder="1" applyAlignment="1" applyProtection="1">
      <alignment horizontal="left" vertical="top"/>
      <protection hidden="1"/>
    </xf>
    <xf numFmtId="0" fontId="10" fillId="2" borderId="24" xfId="0" applyFont="1" applyFill="1" applyBorder="1" applyAlignment="1" applyProtection="1">
      <alignment horizontal="left" vertical="top"/>
      <protection hidden="1"/>
    </xf>
    <xf numFmtId="0" fontId="10" fillId="2" borderId="55" xfId="0" applyFont="1" applyFill="1" applyBorder="1" applyAlignment="1" applyProtection="1">
      <alignment vertical="top"/>
      <protection hidden="1"/>
    </xf>
    <xf numFmtId="0" fontId="10" fillId="2" borderId="24" xfId="0" applyFont="1" applyFill="1" applyBorder="1" applyAlignment="1" applyProtection="1">
      <alignment vertical="top"/>
      <protection hidden="1"/>
    </xf>
    <xf numFmtId="0" fontId="10" fillId="2" borderId="25" xfId="0" applyFont="1" applyFill="1" applyBorder="1" applyAlignment="1" applyProtection="1">
      <alignment horizontal="left" vertical="top"/>
      <protection hidden="1"/>
    </xf>
    <xf numFmtId="0" fontId="18" fillId="0" borderId="0" xfId="0" applyFont="1" applyBorder="1" applyAlignment="1" applyProtection="1">
      <alignment vertical="top" wrapText="1"/>
      <protection hidden="1"/>
    </xf>
    <xf numFmtId="0" fontId="0" fillId="0" borderId="0" xfId="0" applyAlignment="1" applyProtection="1">
      <alignment horizontal="left"/>
      <protection hidden="1"/>
    </xf>
    <xf numFmtId="0" fontId="13" fillId="0" borderId="0" xfId="0" applyFont="1" applyAlignment="1" applyProtection="1">
      <alignment horizontal="center"/>
      <protection hidden="1"/>
    </xf>
    <xf numFmtId="0" fontId="5" fillId="5" borderId="1" xfId="0" applyFont="1" applyFill="1" applyBorder="1" applyAlignment="1" applyProtection="1">
      <alignment horizontal="center" vertical="center" wrapText="1"/>
      <protection hidden="1"/>
    </xf>
    <xf numFmtId="0" fontId="4" fillId="0" borderId="0" xfId="0" applyFont="1" applyBorder="1" applyAlignment="1" applyProtection="1">
      <alignment horizontal="left" vertical="top" wrapText="1"/>
      <protection hidden="1"/>
    </xf>
    <xf numFmtId="0" fontId="17" fillId="6" borderId="1" xfId="0" applyFont="1" applyFill="1" applyBorder="1" applyAlignment="1" applyProtection="1">
      <alignment horizontal="center" vertical="center" wrapText="1"/>
      <protection hidden="1"/>
    </xf>
    <xf numFmtId="0" fontId="5" fillId="0" borderId="0" xfId="0" applyFont="1" applyBorder="1" applyAlignment="1" applyProtection="1">
      <alignment horizontal="left" vertical="top" wrapText="1"/>
      <protection hidden="1"/>
    </xf>
    <xf numFmtId="0" fontId="5" fillId="0" borderId="0" xfId="0" applyFont="1" applyBorder="1" applyAlignment="1" applyProtection="1">
      <alignment vertical="top" wrapText="1"/>
      <protection hidden="1"/>
    </xf>
    <xf numFmtId="0" fontId="8" fillId="0" borderId="52" xfId="0" applyFont="1" applyFill="1" applyBorder="1" applyAlignment="1" applyProtection="1">
      <alignment horizontal="left" vertical="top"/>
      <protection hidden="1"/>
    </xf>
    <xf numFmtId="0" fontId="9" fillId="0" borderId="0" xfId="0" applyFont="1" applyAlignment="1" applyProtection="1">
      <alignment horizontal="left"/>
      <protection hidden="1"/>
    </xf>
    <xf numFmtId="0" fontId="8" fillId="0" borderId="0" xfId="0" applyFont="1" applyFill="1" applyBorder="1" applyAlignment="1" applyProtection="1">
      <alignment horizontal="left" vertical="top"/>
      <protection hidden="1"/>
    </xf>
    <xf numFmtId="0" fontId="7" fillId="16" borderId="59" xfId="0" applyFont="1" applyFill="1" applyBorder="1" applyAlignment="1" applyProtection="1">
      <protection hidden="1"/>
    </xf>
    <xf numFmtId="165" fontId="7" fillId="0" borderId="52" xfId="0" applyNumberFormat="1" applyFont="1" applyBorder="1" applyProtection="1">
      <protection hidden="1"/>
    </xf>
    <xf numFmtId="3" fontId="45" fillId="0" borderId="0" xfId="0" applyNumberFormat="1" applyFont="1" applyFill="1" applyAlignment="1" applyProtection="1">
      <alignment horizontal="left"/>
      <protection hidden="1"/>
    </xf>
    <xf numFmtId="0" fontId="45" fillId="0" borderId="0" xfId="0" applyNumberFormat="1" applyFont="1" applyFill="1" applyAlignment="1" applyProtection="1">
      <alignment horizontal="left"/>
      <protection hidden="1"/>
    </xf>
    <xf numFmtId="0" fontId="45" fillId="0" borderId="0" xfId="0" applyFont="1" applyFill="1" applyAlignment="1" applyProtection="1">
      <alignment horizontal="left"/>
      <protection hidden="1"/>
    </xf>
    <xf numFmtId="168" fontId="46" fillId="0" borderId="0" xfId="0" applyNumberFormat="1" applyFont="1" applyFill="1" applyAlignment="1" applyProtection="1">
      <alignment horizontal="left"/>
      <protection hidden="1"/>
    </xf>
    <xf numFmtId="0" fontId="46" fillId="0" borderId="0" xfId="0" applyFont="1" applyFill="1" applyAlignment="1" applyProtection="1">
      <alignment horizontal="left"/>
      <protection hidden="1"/>
    </xf>
    <xf numFmtId="0" fontId="45" fillId="0" borderId="0" xfId="0" applyNumberFormat="1" applyFont="1" applyAlignment="1" applyProtection="1">
      <alignment horizontal="left"/>
      <protection hidden="1"/>
    </xf>
    <xf numFmtId="0" fontId="45" fillId="0" borderId="0" xfId="0" applyFont="1" applyAlignment="1" applyProtection="1">
      <alignment horizontal="left"/>
      <protection hidden="1"/>
    </xf>
    <xf numFmtId="0" fontId="46" fillId="0" borderId="0" xfId="0" applyFont="1" applyAlignment="1" applyProtection="1">
      <alignment horizontal="left"/>
      <protection hidden="1"/>
    </xf>
    <xf numFmtId="0" fontId="47" fillId="0" borderId="0" xfId="0" applyFont="1" applyAlignment="1" applyProtection="1">
      <alignment horizontal="left"/>
      <protection hidden="1"/>
    </xf>
    <xf numFmtId="0" fontId="46" fillId="0" borderId="0" xfId="0" applyNumberFormat="1" applyFont="1" applyAlignment="1" applyProtection="1">
      <alignment horizontal="left"/>
      <protection hidden="1"/>
    </xf>
    <xf numFmtId="169" fontId="46" fillId="0" borderId="0" xfId="0" applyNumberFormat="1" applyFont="1" applyAlignment="1" applyProtection="1">
      <alignment horizontal="left"/>
      <protection hidden="1"/>
    </xf>
    <xf numFmtId="0" fontId="46" fillId="0" borderId="0" xfId="0" applyFont="1" applyAlignment="1" applyProtection="1">
      <alignment horizontal="left"/>
    </xf>
    <xf numFmtId="0" fontId="45" fillId="0" borderId="0" xfId="0" applyFont="1" applyAlignment="1" applyProtection="1">
      <alignment horizontal="left"/>
    </xf>
    <xf numFmtId="0" fontId="46" fillId="0" borderId="0" xfId="0" applyFont="1" applyFill="1" applyAlignment="1" applyProtection="1">
      <alignment horizontal="left"/>
    </xf>
    <xf numFmtId="0" fontId="45" fillId="0" borderId="0" xfId="0" applyFont="1" applyFill="1" applyAlignment="1" applyProtection="1">
      <alignment horizontal="left"/>
    </xf>
    <xf numFmtId="0" fontId="48" fillId="0" borderId="0" xfId="0" applyFont="1"/>
    <xf numFmtId="0" fontId="45" fillId="0" borderId="0" xfId="0" applyFont="1" applyAlignment="1" applyProtection="1">
      <alignment horizontal="left" vertical="top"/>
    </xf>
    <xf numFmtId="0" fontId="46" fillId="0" borderId="0" xfId="0" applyFont="1" applyFill="1" applyAlignment="1" applyProtection="1">
      <alignment horizontal="left" vertical="top"/>
    </xf>
    <xf numFmtId="0" fontId="48" fillId="0" borderId="0" xfId="0" applyFont="1" applyAlignment="1">
      <alignment horizontal="left" vertical="top"/>
    </xf>
    <xf numFmtId="0" fontId="20" fillId="0" borderId="38" xfId="0" applyFont="1" applyFill="1" applyBorder="1" applyAlignment="1" applyProtection="1">
      <alignment horizontal="left" vertical="top"/>
      <protection locked="0"/>
    </xf>
    <xf numFmtId="0" fontId="20" fillId="0" borderId="2" xfId="0" applyFont="1" applyFill="1" applyBorder="1" applyAlignment="1" applyProtection="1">
      <alignment horizontal="left" vertical="top"/>
      <protection locked="0"/>
    </xf>
    <xf numFmtId="0" fontId="20" fillId="0" borderId="41" xfId="0" applyFont="1" applyFill="1" applyBorder="1" applyAlignment="1" applyProtection="1">
      <alignment horizontal="left" vertical="top"/>
      <protection locked="0"/>
    </xf>
    <xf numFmtId="0" fontId="20" fillId="0" borderId="13" xfId="0" applyFont="1" applyFill="1" applyBorder="1" applyAlignment="1" applyProtection="1">
      <alignment horizontal="left" vertical="top"/>
      <protection locked="0"/>
    </xf>
    <xf numFmtId="0" fontId="20" fillId="0" borderId="1" xfId="0" applyFont="1" applyFill="1" applyBorder="1" applyAlignment="1" applyProtection="1">
      <alignment horizontal="left" vertical="top"/>
      <protection locked="0"/>
    </xf>
    <xf numFmtId="0" fontId="20" fillId="0" borderId="14" xfId="0" applyFont="1" applyFill="1" applyBorder="1" applyAlignment="1" applyProtection="1">
      <alignment horizontal="left" vertical="top"/>
      <protection locked="0"/>
    </xf>
    <xf numFmtId="0" fontId="20" fillId="0" borderId="36" xfId="0" applyFont="1" applyFill="1" applyBorder="1" applyAlignment="1" applyProtection="1">
      <alignment horizontal="left" vertical="top"/>
      <protection locked="0"/>
    </xf>
    <xf numFmtId="0" fontId="20" fillId="0" borderId="35" xfId="0" applyFont="1" applyFill="1" applyBorder="1" applyAlignment="1" applyProtection="1">
      <alignment horizontal="left" vertical="top"/>
      <protection locked="0"/>
    </xf>
    <xf numFmtId="0" fontId="10" fillId="13" borderId="56" xfId="0" applyFont="1" applyFill="1" applyBorder="1" applyAlignment="1" applyProtection="1">
      <alignment horizontal="left" vertical="top"/>
      <protection hidden="1"/>
    </xf>
    <xf numFmtId="0" fontId="10" fillId="13" borderId="59" xfId="0" applyFont="1" applyFill="1" applyBorder="1" applyAlignment="1" applyProtection="1">
      <alignment horizontal="left" vertical="top"/>
      <protection hidden="1"/>
    </xf>
    <xf numFmtId="0" fontId="10" fillId="13" borderId="57" xfId="0" applyFont="1" applyFill="1" applyBorder="1" applyAlignment="1" applyProtection="1">
      <alignment horizontal="left" vertical="top"/>
      <protection hidden="1"/>
    </xf>
    <xf numFmtId="0" fontId="19" fillId="2" borderId="30" xfId="0" applyFont="1" applyFill="1" applyBorder="1" applyAlignment="1" applyProtection="1">
      <alignment horizontal="center" vertical="top"/>
      <protection hidden="1"/>
    </xf>
    <xf numFmtId="0" fontId="19" fillId="2" borderId="32" xfId="0" applyFont="1" applyFill="1" applyBorder="1" applyAlignment="1" applyProtection="1">
      <alignment horizontal="center" vertical="top"/>
      <protection hidden="1"/>
    </xf>
    <xf numFmtId="0" fontId="20" fillId="0" borderId="29" xfId="0" applyFont="1" applyFill="1" applyBorder="1" applyAlignment="1" applyProtection="1">
      <alignment horizontal="left" vertical="top"/>
      <protection locked="0"/>
    </xf>
    <xf numFmtId="0" fontId="20" fillId="0" borderId="32" xfId="0" applyFont="1" applyFill="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10" fillId="8" borderId="23" xfId="0" applyFont="1" applyFill="1" applyBorder="1" applyAlignment="1" applyProtection="1">
      <alignment horizontal="left" vertical="top"/>
    </xf>
    <xf numFmtId="0" fontId="10" fillId="8" borderId="24" xfId="0" applyFont="1" applyFill="1" applyBorder="1" applyAlignment="1" applyProtection="1">
      <alignment horizontal="left" vertical="top"/>
    </xf>
    <xf numFmtId="0" fontId="10" fillId="8" borderId="25" xfId="0" applyFont="1" applyFill="1" applyBorder="1" applyAlignment="1" applyProtection="1">
      <alignment horizontal="left" vertical="top"/>
    </xf>
    <xf numFmtId="0" fontId="9" fillId="3" borderId="1"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1" fontId="9" fillId="0" borderId="12" xfId="0" applyNumberFormat="1" applyFont="1" applyFill="1" applyBorder="1" applyAlignment="1" applyProtection="1">
      <alignment horizontal="left" vertical="top" wrapText="1"/>
      <protection locked="0"/>
    </xf>
    <xf numFmtId="0" fontId="9" fillId="3" borderId="18" xfId="0" applyFont="1" applyFill="1" applyBorder="1" applyAlignment="1" applyProtection="1">
      <alignment horizontal="left" vertical="top"/>
      <protection locked="0"/>
    </xf>
    <xf numFmtId="0" fontId="9" fillId="3" borderId="19"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0" fillId="0" borderId="7"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0" fontId="0" fillId="0" borderId="50"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53" xfId="0" applyFill="1" applyBorder="1" applyAlignment="1" applyProtection="1">
      <alignment horizontal="center" vertical="center"/>
      <protection hidden="1"/>
    </xf>
    <xf numFmtId="0" fontId="0" fillId="0" borderId="52" xfId="0" applyFill="1" applyBorder="1" applyAlignment="1" applyProtection="1">
      <alignment horizontal="center" vertical="center"/>
      <protection hidden="1"/>
    </xf>
    <xf numFmtId="0" fontId="0" fillId="0" borderId="51" xfId="0" applyFill="1" applyBorder="1" applyAlignment="1" applyProtection="1">
      <alignment horizontal="center" vertical="center"/>
      <protection hidden="1"/>
    </xf>
    <xf numFmtId="0" fontId="9" fillId="3" borderId="3" xfId="0" applyFont="1" applyFill="1" applyBorder="1" applyAlignment="1" applyProtection="1">
      <alignment horizontal="left"/>
      <protection locked="0"/>
    </xf>
    <xf numFmtId="0" fontId="9" fillId="3" borderId="12" xfId="0" applyFont="1" applyFill="1" applyBorder="1" applyAlignment="1" applyProtection="1">
      <alignment horizontal="left"/>
      <protection locked="0"/>
    </xf>
    <xf numFmtId="0" fontId="9" fillId="3" borderId="14" xfId="0" applyFont="1" applyFill="1" applyBorder="1" applyAlignment="1" applyProtection="1">
      <alignment horizontal="left" vertical="top"/>
      <protection locked="0"/>
    </xf>
    <xf numFmtId="0" fontId="14" fillId="2" borderId="3" xfId="0" applyFont="1" applyFill="1" applyBorder="1" applyAlignment="1" applyProtection="1">
      <alignment horizontal="center" vertical="top"/>
    </xf>
    <xf numFmtId="0" fontId="14" fillId="2" borderId="4" xfId="0" applyFont="1" applyFill="1" applyBorder="1" applyAlignment="1" applyProtection="1">
      <alignment horizontal="center" vertical="top"/>
    </xf>
    <xf numFmtId="0" fontId="14" fillId="2" borderId="12" xfId="0" applyFont="1" applyFill="1" applyBorder="1" applyAlignment="1" applyProtection="1">
      <alignment horizontal="center" vertical="top"/>
    </xf>
    <xf numFmtId="0" fontId="9" fillId="3" borderId="3" xfId="0" applyFont="1" applyFill="1" applyBorder="1" applyAlignment="1" applyProtection="1">
      <alignment horizontal="left" vertical="top"/>
      <protection locked="0"/>
    </xf>
    <xf numFmtId="0" fontId="9" fillId="3" borderId="12" xfId="0" applyFont="1" applyFill="1" applyBorder="1" applyAlignment="1" applyProtection="1">
      <alignment horizontal="left" vertical="top"/>
      <protection locked="0"/>
    </xf>
    <xf numFmtId="0" fontId="9" fillId="0" borderId="78" xfId="0" applyFont="1" applyBorder="1" applyAlignment="1" applyProtection="1">
      <alignment horizontal="left" vertical="top" wrapText="1"/>
      <protection hidden="1"/>
    </xf>
    <xf numFmtId="0" fontId="9" fillId="0" borderId="54" xfId="0" applyFont="1" applyBorder="1" applyAlignment="1" applyProtection="1">
      <alignment horizontal="left" vertical="top" wrapText="1"/>
      <protection hidden="1"/>
    </xf>
    <xf numFmtId="0" fontId="9" fillId="0" borderId="0" xfId="0" applyFont="1" applyBorder="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48" xfId="0" applyFont="1" applyBorder="1" applyAlignment="1" applyProtection="1">
      <alignment horizontal="center" vertical="center"/>
      <protection hidden="1"/>
    </xf>
    <xf numFmtId="0" fontId="9" fillId="0" borderId="3" xfId="0" applyFont="1" applyBorder="1" applyAlignment="1" applyProtection="1">
      <alignment horizontal="left" vertical="top"/>
      <protection locked="0"/>
    </xf>
    <xf numFmtId="0" fontId="9" fillId="0" borderId="5" xfId="0" applyFont="1" applyBorder="1" applyAlignment="1" applyProtection="1">
      <alignment horizontal="left" vertical="top"/>
      <protection locked="0"/>
    </xf>
    <xf numFmtId="0" fontId="9" fillId="0" borderId="14" xfId="0" applyFont="1" applyBorder="1" applyAlignment="1" applyProtection="1">
      <alignment horizontal="left"/>
      <protection locked="0"/>
    </xf>
    <xf numFmtId="0" fontId="9" fillId="0" borderId="74" xfId="0" applyFont="1" applyBorder="1" applyAlignment="1" applyProtection="1">
      <alignment horizontal="left"/>
      <protection locked="0"/>
    </xf>
    <xf numFmtId="0" fontId="8" fillId="0" borderId="0" xfId="0" applyFont="1" applyBorder="1" applyAlignment="1" applyProtection="1">
      <alignment horizontal="left" vertical="top"/>
      <protection hidden="1"/>
    </xf>
    <xf numFmtId="0" fontId="8" fillId="0" borderId="17" xfId="0" applyFont="1" applyBorder="1" applyAlignment="1" applyProtection="1">
      <alignment horizontal="left" vertical="top"/>
      <protection hidden="1"/>
    </xf>
    <xf numFmtId="0" fontId="10" fillId="7" borderId="43" xfId="0" applyFont="1" applyFill="1" applyBorder="1" applyAlignment="1" applyProtection="1">
      <alignment horizontal="left" vertical="top"/>
    </xf>
    <xf numFmtId="0" fontId="10" fillId="7" borderId="42" xfId="0" applyFont="1" applyFill="1" applyBorder="1" applyAlignment="1" applyProtection="1">
      <alignment horizontal="left" vertical="top"/>
    </xf>
    <xf numFmtId="0" fontId="10" fillId="7" borderId="63" xfId="0" applyFont="1" applyFill="1" applyBorder="1" applyAlignment="1" applyProtection="1">
      <alignment horizontal="left" vertical="top"/>
    </xf>
    <xf numFmtId="1" fontId="9" fillId="0" borderId="29" xfId="0" applyNumberFormat="1" applyFont="1" applyBorder="1" applyAlignment="1" applyProtection="1">
      <alignment horizontal="left" vertical="center"/>
      <protection locked="0"/>
    </xf>
    <xf numFmtId="1" fontId="9" fillId="0" borderId="32" xfId="0" applyNumberFormat="1" applyFont="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9" fillId="3" borderId="5" xfId="0" applyFont="1" applyFill="1" applyBorder="1" applyAlignment="1" applyProtection="1">
      <alignment horizontal="left" vertical="center"/>
      <protection locked="0"/>
    </xf>
    <xf numFmtId="0" fontId="9" fillId="0" borderId="3" xfId="0" applyFont="1" applyFill="1" applyBorder="1" applyAlignment="1" applyProtection="1">
      <alignment horizontal="left" vertical="center"/>
      <protection locked="0"/>
    </xf>
    <xf numFmtId="0" fontId="9" fillId="0" borderId="12" xfId="0" applyFont="1" applyFill="1" applyBorder="1" applyAlignment="1" applyProtection="1">
      <alignment horizontal="left" vertical="center"/>
      <protection locked="0"/>
    </xf>
    <xf numFmtId="0" fontId="9" fillId="0" borderId="29" xfId="0" applyFont="1" applyFill="1" applyBorder="1" applyAlignment="1" applyProtection="1">
      <alignment horizontal="left" vertical="top"/>
      <protection locked="0"/>
    </xf>
    <xf numFmtId="0" fontId="9" fillId="0" borderId="33" xfId="0" applyFont="1" applyFill="1" applyBorder="1" applyAlignment="1" applyProtection="1">
      <alignment horizontal="left" vertical="top"/>
      <protection locked="0"/>
    </xf>
    <xf numFmtId="0" fontId="8" fillId="0" borderId="0" xfId="0" applyFont="1" applyFill="1" applyBorder="1" applyAlignment="1" applyProtection="1">
      <alignment horizontal="left" vertical="top"/>
      <protection hidden="1"/>
    </xf>
    <xf numFmtId="0" fontId="8" fillId="0" borderId="17" xfId="0" applyFont="1" applyFill="1" applyBorder="1" applyAlignment="1" applyProtection="1">
      <alignment horizontal="left" vertical="top"/>
      <protection hidden="1"/>
    </xf>
    <xf numFmtId="0" fontId="13" fillId="0" borderId="7" xfId="0" applyFont="1"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3" fillId="0" borderId="53" xfId="0" applyFont="1" applyBorder="1" applyAlignment="1" applyProtection="1">
      <alignment horizontal="center" vertical="center" wrapText="1"/>
    </xf>
    <xf numFmtId="0" fontId="13" fillId="0" borderId="51" xfId="0" applyFont="1" applyBorder="1" applyAlignment="1" applyProtection="1">
      <alignment horizontal="center" vertical="center" wrapText="1"/>
    </xf>
    <xf numFmtId="0" fontId="7" fillId="5" borderId="6"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46" xfId="0" applyFont="1" applyFill="1" applyBorder="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3" fillId="0" borderId="54" xfId="0" applyFont="1" applyBorder="1" applyAlignment="1" applyProtection="1">
      <alignment horizontal="center"/>
      <protection hidden="1"/>
    </xf>
    <xf numFmtId="49" fontId="9" fillId="3" borderId="3" xfId="0" applyNumberFormat="1" applyFont="1" applyFill="1" applyBorder="1" applyAlignment="1" applyProtection="1">
      <alignment horizontal="left" vertical="center"/>
      <protection locked="0"/>
    </xf>
    <xf numFmtId="49" fontId="9" fillId="3" borderId="5" xfId="0" applyNumberFormat="1" applyFont="1" applyFill="1" applyBorder="1" applyAlignment="1" applyProtection="1">
      <alignment horizontal="left" vertical="center"/>
      <protection locked="0"/>
    </xf>
    <xf numFmtId="49" fontId="9" fillId="3" borderId="12" xfId="0" applyNumberFormat="1" applyFont="1" applyFill="1" applyBorder="1" applyAlignment="1" applyProtection="1">
      <alignment horizontal="left" vertical="center"/>
      <protection locked="0"/>
    </xf>
    <xf numFmtId="0" fontId="9" fillId="0" borderId="1" xfId="0" applyNumberFormat="1" applyFont="1" applyFill="1" applyBorder="1" applyAlignment="1" applyProtection="1">
      <alignment horizontal="left" vertical="center"/>
      <protection locked="0"/>
    </xf>
    <xf numFmtId="0" fontId="9" fillId="0" borderId="14" xfId="0" applyNumberFormat="1" applyFont="1" applyFill="1" applyBorder="1" applyAlignment="1" applyProtection="1">
      <alignment horizontal="left" vertical="center"/>
      <protection locked="0"/>
    </xf>
    <xf numFmtId="49" fontId="9" fillId="3" borderId="4" xfId="0" applyNumberFormat="1" applyFont="1" applyFill="1" applyBorder="1" applyAlignment="1" applyProtection="1">
      <alignment horizontal="left" vertical="center"/>
      <protection locked="0"/>
    </xf>
    <xf numFmtId="0" fontId="9" fillId="3" borderId="12" xfId="0" applyFont="1" applyFill="1" applyBorder="1" applyAlignment="1" applyProtection="1">
      <alignment horizontal="left" vertical="center"/>
      <protection locked="0"/>
    </xf>
    <xf numFmtId="1" fontId="1" fillId="12" borderId="3" xfId="0" applyNumberFormat="1" applyFont="1" applyFill="1" applyBorder="1" applyAlignment="1" applyProtection="1">
      <alignment horizontal="left" vertical="center" wrapText="1"/>
      <protection hidden="1"/>
    </xf>
    <xf numFmtId="1" fontId="1" fillId="12" borderId="12" xfId="0" applyNumberFormat="1" applyFont="1" applyFill="1" applyBorder="1" applyAlignment="1" applyProtection="1">
      <alignment horizontal="left" vertical="center" wrapText="1"/>
      <protection hidden="1"/>
    </xf>
    <xf numFmtId="0" fontId="9" fillId="0" borderId="5" xfId="0" applyFont="1" applyFill="1" applyBorder="1" applyAlignment="1" applyProtection="1">
      <alignment horizontal="left" vertical="center"/>
      <protection locked="0"/>
    </xf>
    <xf numFmtId="1" fontId="9" fillId="0" borderId="18" xfId="0" applyNumberFormat="1" applyFont="1" applyBorder="1" applyAlignment="1" applyProtection="1">
      <alignment horizontal="left" vertical="top"/>
      <protection locked="0"/>
    </xf>
    <xf numFmtId="1" fontId="9" fillId="0" borderId="19" xfId="0" applyNumberFormat="1" applyFont="1" applyBorder="1" applyAlignment="1" applyProtection="1">
      <alignment horizontal="left" vertical="top"/>
      <protection locked="0"/>
    </xf>
    <xf numFmtId="1" fontId="9" fillId="0" borderId="20" xfId="0" applyNumberFormat="1" applyFont="1" applyBorder="1" applyAlignment="1" applyProtection="1">
      <alignment horizontal="left" vertical="top"/>
      <protection locked="0"/>
    </xf>
    <xf numFmtId="0" fontId="10" fillId="7" borderId="23" xfId="0" applyFont="1" applyFill="1" applyBorder="1" applyAlignment="1" applyProtection="1">
      <alignment horizontal="left" vertical="top"/>
    </xf>
    <xf numFmtId="0" fontId="10" fillId="7" borderId="24" xfId="0" applyFont="1" applyFill="1" applyBorder="1" applyAlignment="1" applyProtection="1">
      <alignment horizontal="left" vertical="top"/>
    </xf>
    <xf numFmtId="0" fontId="10" fillId="7" borderId="25" xfId="0" applyFont="1" applyFill="1" applyBorder="1" applyAlignment="1" applyProtection="1">
      <alignment horizontal="left" vertical="top"/>
    </xf>
    <xf numFmtId="0" fontId="9" fillId="3" borderId="29" xfId="0" applyNumberFormat="1" applyFont="1" applyFill="1" applyBorder="1" applyAlignment="1" applyProtection="1">
      <alignment horizontal="left" vertical="center"/>
      <protection locked="0"/>
    </xf>
    <xf numFmtId="0" fontId="9" fillId="3" borderId="30" xfId="0" applyNumberFormat="1" applyFont="1" applyFill="1" applyBorder="1" applyAlignment="1" applyProtection="1">
      <alignment horizontal="left" vertical="center"/>
      <protection locked="0"/>
    </xf>
    <xf numFmtId="0" fontId="9" fillId="3" borderId="33" xfId="0" applyNumberFormat="1" applyFont="1" applyFill="1" applyBorder="1" applyAlignment="1" applyProtection="1">
      <alignment horizontal="left" vertical="center"/>
      <protection locked="0"/>
    </xf>
    <xf numFmtId="0" fontId="9" fillId="0" borderId="31" xfId="0" applyFont="1" applyFill="1" applyBorder="1" applyAlignment="1" applyProtection="1">
      <alignment horizontal="left" vertical="center"/>
      <protection locked="0"/>
    </xf>
    <xf numFmtId="0" fontId="9" fillId="3" borderId="20"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protection locked="0"/>
    </xf>
    <xf numFmtId="1" fontId="9" fillId="0" borderId="4" xfId="0" applyNumberFormat="1" applyFont="1" applyFill="1" applyBorder="1" applyAlignment="1" applyProtection="1">
      <alignment horizontal="left" vertical="top"/>
      <protection locked="0"/>
    </xf>
    <xf numFmtId="0" fontId="14" fillId="2" borderId="18" xfId="0" applyFont="1" applyFill="1" applyBorder="1" applyAlignment="1" applyProtection="1">
      <alignment horizontal="center" vertical="top"/>
    </xf>
    <xf numFmtId="0" fontId="14" fillId="2" borderId="49" xfId="0" applyFont="1" applyFill="1" applyBorder="1" applyAlignment="1" applyProtection="1">
      <alignment horizontal="center" vertical="top"/>
    </xf>
    <xf numFmtId="0" fontId="14" fillId="2" borderId="20" xfId="0" applyFont="1" applyFill="1" applyBorder="1" applyAlignment="1" applyProtection="1">
      <alignment horizontal="center" vertical="top"/>
    </xf>
    <xf numFmtId="1" fontId="9" fillId="3" borderId="3" xfId="0" applyNumberFormat="1" applyFont="1" applyFill="1" applyBorder="1" applyAlignment="1" applyProtection="1">
      <alignment horizontal="left" vertical="center"/>
      <protection locked="0"/>
    </xf>
    <xf numFmtId="1" fontId="9" fillId="3" borderId="4" xfId="0" applyNumberFormat="1" applyFont="1" applyFill="1" applyBorder="1" applyAlignment="1" applyProtection="1">
      <alignment horizontal="left" vertical="center"/>
      <protection locked="0"/>
    </xf>
    <xf numFmtId="1" fontId="9" fillId="3" borderId="12" xfId="0" applyNumberFormat="1" applyFont="1" applyFill="1" applyBorder="1" applyAlignment="1" applyProtection="1">
      <alignment horizontal="left" vertical="center"/>
      <protection locked="0"/>
    </xf>
    <xf numFmtId="0" fontId="9" fillId="3" borderId="3" xfId="0" applyNumberFormat="1" applyFont="1" applyFill="1" applyBorder="1" applyAlignment="1" applyProtection="1">
      <alignment horizontal="left" vertical="center"/>
      <protection locked="0"/>
    </xf>
    <xf numFmtId="0" fontId="9" fillId="3" borderId="4" xfId="0" applyNumberFormat="1" applyFont="1" applyFill="1" applyBorder="1" applyAlignment="1" applyProtection="1">
      <alignment horizontal="left" vertical="center"/>
      <protection locked="0"/>
    </xf>
    <xf numFmtId="0" fontId="9" fillId="3" borderId="12" xfId="0" applyNumberFormat="1" applyFont="1" applyFill="1" applyBorder="1" applyAlignment="1" applyProtection="1">
      <alignment horizontal="left" vertical="center"/>
      <protection locked="0"/>
    </xf>
    <xf numFmtId="1" fontId="9" fillId="0" borderId="3" xfId="0" applyNumberFormat="1" applyFont="1" applyBorder="1" applyAlignment="1" applyProtection="1">
      <alignment horizontal="left" vertical="top"/>
      <protection locked="0"/>
    </xf>
    <xf numFmtId="1" fontId="9" fillId="0" borderId="5" xfId="0" applyNumberFormat="1" applyFont="1" applyBorder="1" applyAlignment="1" applyProtection="1">
      <alignment horizontal="left" vertical="top"/>
      <protection locked="0"/>
    </xf>
    <xf numFmtId="0" fontId="9" fillId="0" borderId="1" xfId="0" applyFont="1" applyFill="1" applyBorder="1" applyAlignment="1" applyProtection="1">
      <alignment horizontal="left" vertical="top"/>
      <protection locked="0"/>
    </xf>
    <xf numFmtId="0" fontId="9" fillId="0" borderId="46" xfId="0" applyFont="1" applyFill="1" applyBorder="1" applyAlignment="1" applyProtection="1">
      <alignment horizontal="left" vertical="top"/>
      <protection locked="0"/>
    </xf>
    <xf numFmtId="0" fontId="9" fillId="0" borderId="48"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center" vertical="top"/>
      <protection locked="0"/>
    </xf>
    <xf numFmtId="0" fontId="14" fillId="2" borderId="29" xfId="0" applyFont="1" applyFill="1" applyBorder="1" applyAlignment="1" applyProtection="1">
      <alignment horizontal="center" vertical="top"/>
    </xf>
    <xf numFmtId="0" fontId="14" fillId="2" borderId="30" xfId="0" applyFont="1" applyFill="1" applyBorder="1" applyAlignment="1" applyProtection="1">
      <alignment horizontal="center" vertical="top"/>
    </xf>
    <xf numFmtId="0" fontId="14" fillId="2" borderId="33" xfId="0" applyFont="1" applyFill="1" applyBorder="1" applyAlignment="1" applyProtection="1">
      <alignment horizontal="center" vertical="top"/>
    </xf>
    <xf numFmtId="0" fontId="9" fillId="3" borderId="18" xfId="0" applyFont="1" applyFill="1" applyBorder="1" applyAlignment="1" applyProtection="1">
      <alignment horizontal="center" vertical="top"/>
      <protection locked="0"/>
    </xf>
    <xf numFmtId="0" fontId="9" fillId="3" borderId="19" xfId="0"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left" vertical="top"/>
      <protection locked="0"/>
    </xf>
    <xf numFmtId="0" fontId="9" fillId="3" borderId="5" xfId="0" applyNumberFormat="1" applyFont="1" applyFill="1" applyBorder="1" applyAlignment="1" applyProtection="1">
      <alignment horizontal="left" vertical="center"/>
      <protection locked="0"/>
    </xf>
    <xf numFmtId="0" fontId="9" fillId="0" borderId="3" xfId="0" applyFont="1" applyFill="1" applyBorder="1" applyAlignment="1" applyProtection="1">
      <alignment horizontal="left" vertical="top"/>
      <protection locked="0"/>
    </xf>
    <xf numFmtId="0" fontId="9" fillId="0" borderId="12" xfId="0" applyFont="1" applyFill="1" applyBorder="1" applyAlignment="1" applyProtection="1">
      <alignment horizontal="left" vertical="top"/>
      <protection locked="0"/>
    </xf>
    <xf numFmtId="1" fontId="9" fillId="0" borderId="1" xfId="0" applyNumberFormat="1" applyFont="1" applyFill="1" applyBorder="1" applyAlignment="1" applyProtection="1">
      <alignment horizontal="left" vertical="top"/>
      <protection locked="0"/>
    </xf>
    <xf numFmtId="0" fontId="9" fillId="0" borderId="7" xfId="0" applyFont="1" applyBorder="1" applyAlignment="1" applyProtection="1">
      <alignment horizontal="left" vertical="top"/>
      <protection hidden="1"/>
    </xf>
    <xf numFmtId="0" fontId="9" fillId="0" borderId="8" xfId="0" applyFont="1" applyBorder="1" applyAlignment="1" applyProtection="1">
      <alignment horizontal="left" vertical="top"/>
      <protection hidden="1"/>
    </xf>
    <xf numFmtId="0" fontId="9" fillId="0" borderId="50" xfId="0" applyFont="1" applyBorder="1" applyAlignment="1" applyProtection="1">
      <alignment horizontal="left" vertical="top"/>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53" xfId="0" applyFont="1" applyBorder="1" applyAlignment="1" applyProtection="1">
      <alignment horizontal="left" vertical="top" wrapText="1"/>
      <protection hidden="1"/>
    </xf>
    <xf numFmtId="0" fontId="9" fillId="0" borderId="52" xfId="0" applyFont="1" applyBorder="1" applyAlignment="1" applyProtection="1">
      <alignment horizontal="left" vertical="top" wrapText="1"/>
      <protection hidden="1"/>
    </xf>
    <xf numFmtId="0" fontId="9" fillId="0" borderId="51" xfId="0" applyFont="1" applyBorder="1" applyAlignment="1" applyProtection="1">
      <alignment horizontal="left" vertical="top" wrapText="1"/>
      <protection hidden="1"/>
    </xf>
    <xf numFmtId="0" fontId="10" fillId="7" borderId="40" xfId="0" applyFont="1" applyFill="1" applyBorder="1" applyAlignment="1" applyProtection="1">
      <alignment horizontal="left" vertical="top"/>
    </xf>
    <xf numFmtId="0" fontId="10" fillId="7" borderId="58" xfId="0" applyFont="1" applyFill="1" applyBorder="1" applyAlignment="1" applyProtection="1">
      <alignment horizontal="left" vertical="top"/>
    </xf>
    <xf numFmtId="0" fontId="10" fillId="7" borderId="45" xfId="0" applyFont="1" applyFill="1" applyBorder="1" applyAlignment="1" applyProtection="1">
      <alignment horizontal="left" vertical="top"/>
    </xf>
    <xf numFmtId="0" fontId="9" fillId="3" borderId="2" xfId="0" applyFont="1" applyFill="1" applyBorder="1" applyAlignment="1" applyProtection="1">
      <alignment horizontal="left" vertical="top"/>
      <protection locked="0"/>
    </xf>
    <xf numFmtId="0" fontId="9" fillId="3" borderId="41" xfId="0" applyFont="1" applyFill="1" applyBorder="1" applyAlignment="1" applyProtection="1">
      <alignment horizontal="left" vertical="top"/>
      <protection locked="0"/>
    </xf>
    <xf numFmtId="1" fontId="9" fillId="3" borderId="5" xfId="0" applyNumberFormat="1" applyFont="1" applyFill="1" applyBorder="1" applyAlignment="1" applyProtection="1">
      <alignment horizontal="left" vertical="center"/>
      <protection locked="0"/>
    </xf>
    <xf numFmtId="1" fontId="9" fillId="12" borderId="3" xfId="0" applyNumberFormat="1" applyFont="1" applyFill="1" applyBorder="1" applyAlignment="1" applyProtection="1">
      <alignment horizontal="left" vertical="center" wrapText="1"/>
      <protection hidden="1"/>
    </xf>
    <xf numFmtId="1" fontId="9" fillId="12" borderId="12" xfId="0" applyNumberFormat="1" applyFont="1" applyFill="1" applyBorder="1" applyAlignment="1" applyProtection="1">
      <alignment horizontal="left" vertical="center" wrapText="1"/>
      <protection hidden="1"/>
    </xf>
    <xf numFmtId="0" fontId="9" fillId="0" borderId="1" xfId="0" applyFont="1" applyFill="1" applyBorder="1" applyAlignment="1" applyProtection="1">
      <alignment horizontal="left" vertical="top" wrapText="1"/>
      <protection locked="0"/>
    </xf>
    <xf numFmtId="0" fontId="9" fillId="0" borderId="14" xfId="0" applyFont="1" applyFill="1" applyBorder="1" applyAlignment="1" applyProtection="1">
      <alignment horizontal="left" vertical="top" wrapText="1"/>
      <protection locked="0"/>
    </xf>
    <xf numFmtId="0" fontId="9" fillId="3" borderId="5" xfId="0" applyFont="1" applyFill="1" applyBorder="1" applyAlignment="1" applyProtection="1">
      <alignment horizontal="left" vertical="top"/>
      <protection locked="0"/>
    </xf>
    <xf numFmtId="0" fontId="9" fillId="0" borderId="5" xfId="0" applyFont="1" applyFill="1" applyBorder="1" applyAlignment="1" applyProtection="1">
      <alignment horizontal="left" vertical="top"/>
      <protection locked="0"/>
    </xf>
    <xf numFmtId="0" fontId="9" fillId="0" borderId="6"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61"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46"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14" fillId="2" borderId="64" xfId="0" applyFont="1" applyFill="1" applyBorder="1" applyAlignment="1" applyProtection="1">
      <alignment horizontal="left" vertical="top"/>
      <protection hidden="1"/>
    </xf>
    <xf numFmtId="0" fontId="14" fillId="2" borderId="9" xfId="0" applyFont="1" applyFill="1" applyBorder="1" applyAlignment="1" applyProtection="1">
      <alignment horizontal="left" vertical="top"/>
      <protection hidden="1"/>
    </xf>
    <xf numFmtId="0" fontId="14" fillId="2" borderId="78" xfId="0" applyFont="1" applyFill="1" applyBorder="1" applyAlignment="1" applyProtection="1">
      <alignment horizontal="left" vertical="top"/>
      <protection hidden="1"/>
    </xf>
    <xf numFmtId="0" fontId="9" fillId="0" borderId="32" xfId="0" applyFont="1" applyFill="1" applyBorder="1" applyAlignment="1" applyProtection="1">
      <alignment horizontal="left" vertical="top"/>
      <protection locked="0"/>
    </xf>
    <xf numFmtId="0" fontId="9" fillId="14" borderId="46" xfId="0" applyFont="1" applyFill="1" applyBorder="1" applyAlignment="1" applyProtection="1">
      <alignment horizontal="left" vertical="top"/>
      <protection locked="0"/>
    </xf>
    <xf numFmtId="0" fontId="9" fillId="14" borderId="47" xfId="0" applyFont="1" applyFill="1" applyBorder="1" applyAlignment="1" applyProtection="1">
      <alignment horizontal="left" vertical="top"/>
      <protection locked="0"/>
    </xf>
    <xf numFmtId="0" fontId="9" fillId="0" borderId="1" xfId="0" applyFont="1" applyBorder="1" applyAlignment="1" applyProtection="1">
      <alignment horizontal="left"/>
      <protection locked="0"/>
    </xf>
    <xf numFmtId="0" fontId="10" fillId="9" borderId="56" xfId="0" applyFont="1" applyFill="1" applyBorder="1" applyAlignment="1" applyProtection="1">
      <alignment horizontal="left" vertical="top"/>
      <protection hidden="1"/>
    </xf>
    <xf numFmtId="0" fontId="10" fillId="9" borderId="59" xfId="0" applyFont="1" applyFill="1" applyBorder="1" applyAlignment="1" applyProtection="1">
      <alignment horizontal="left" vertical="top"/>
      <protection hidden="1"/>
    </xf>
    <xf numFmtId="0" fontId="10" fillId="9" borderId="57" xfId="0" applyFont="1" applyFill="1" applyBorder="1" applyAlignment="1" applyProtection="1">
      <alignment horizontal="left" vertical="top"/>
      <protection hidden="1"/>
    </xf>
    <xf numFmtId="0" fontId="10" fillId="13" borderId="58" xfId="0" applyFont="1" applyFill="1" applyBorder="1" applyAlignment="1" applyProtection="1">
      <alignment horizontal="left" vertical="top"/>
      <protection hidden="1"/>
    </xf>
    <xf numFmtId="0" fontId="10" fillId="13" borderId="72" xfId="0" applyFont="1" applyFill="1" applyBorder="1" applyAlignment="1" applyProtection="1">
      <alignment horizontal="left" vertical="top"/>
      <protection hidden="1"/>
    </xf>
    <xf numFmtId="0" fontId="9" fillId="0" borderId="26" xfId="0" applyFont="1" applyBorder="1" applyAlignment="1" applyProtection="1">
      <alignment horizontal="left"/>
      <protection locked="0"/>
    </xf>
    <xf numFmtId="0" fontId="9" fillId="0" borderId="44" xfId="0" applyFont="1" applyBorder="1" applyAlignment="1" applyProtection="1">
      <alignment horizontal="left"/>
      <protection locked="0"/>
    </xf>
    <xf numFmtId="0" fontId="10" fillId="8" borderId="43" xfId="0" applyFont="1" applyFill="1" applyBorder="1" applyAlignment="1" applyProtection="1">
      <alignment horizontal="left" vertical="top"/>
      <protection hidden="1"/>
    </xf>
    <xf numFmtId="0" fontId="10" fillId="8" borderId="42" xfId="0" applyFont="1" applyFill="1" applyBorder="1" applyAlignment="1" applyProtection="1">
      <alignment horizontal="left" vertical="top"/>
      <protection hidden="1"/>
    </xf>
    <xf numFmtId="0" fontId="10" fillId="8" borderId="63" xfId="0" applyFont="1" applyFill="1" applyBorder="1" applyAlignment="1" applyProtection="1">
      <alignment horizontal="left" vertical="top"/>
      <protection hidden="1"/>
    </xf>
    <xf numFmtId="0" fontId="10" fillId="7" borderId="23" xfId="0" applyFont="1" applyFill="1" applyBorder="1" applyAlignment="1" applyProtection="1">
      <alignment horizontal="left" vertical="top"/>
      <protection hidden="1"/>
    </xf>
    <xf numFmtId="0" fontId="10" fillId="7" borderId="24" xfId="0" applyFont="1" applyFill="1" applyBorder="1" applyAlignment="1" applyProtection="1">
      <alignment horizontal="left" vertical="top"/>
      <protection hidden="1"/>
    </xf>
    <xf numFmtId="0" fontId="10" fillId="7" borderId="25" xfId="0" applyFont="1" applyFill="1" applyBorder="1" applyAlignment="1" applyProtection="1">
      <alignment horizontal="left" vertical="top"/>
      <protection hidden="1"/>
    </xf>
    <xf numFmtId="0" fontId="10" fillId="8" borderId="23" xfId="0" applyFont="1" applyFill="1" applyBorder="1" applyAlignment="1" applyProtection="1">
      <alignment horizontal="left" vertical="top"/>
      <protection hidden="1"/>
    </xf>
    <xf numFmtId="0" fontId="10" fillId="8" borderId="24" xfId="0" applyFont="1" applyFill="1" applyBorder="1" applyAlignment="1" applyProtection="1">
      <alignment horizontal="left" vertical="top"/>
      <protection hidden="1"/>
    </xf>
    <xf numFmtId="0" fontId="10" fillId="8" borderId="25" xfId="0" applyFont="1" applyFill="1" applyBorder="1" applyAlignment="1" applyProtection="1">
      <alignment horizontal="left" vertical="top"/>
      <protection hidden="1"/>
    </xf>
    <xf numFmtId="0" fontId="9" fillId="0" borderId="14" xfId="0" applyFont="1" applyFill="1" applyBorder="1" applyAlignment="1" applyProtection="1">
      <alignment horizontal="left" vertical="top"/>
      <protection locked="0"/>
    </xf>
    <xf numFmtId="0" fontId="9" fillId="0" borderId="1" xfId="0" applyFont="1" applyBorder="1" applyAlignment="1" applyProtection="1">
      <alignment horizontal="left" vertical="top"/>
      <protection locked="0"/>
    </xf>
    <xf numFmtId="0" fontId="14" fillId="2" borderId="13" xfId="0" applyFont="1" applyFill="1" applyBorder="1" applyAlignment="1" applyProtection="1">
      <alignment horizontal="left" vertical="top"/>
      <protection hidden="1"/>
    </xf>
    <xf numFmtId="0" fontId="9" fillId="0" borderId="1" xfId="0" applyFont="1" applyBorder="1" applyAlignment="1" applyProtection="1">
      <alignment horizontal="left" vertical="top" wrapText="1"/>
      <protection locked="0"/>
    </xf>
    <xf numFmtId="0" fontId="9" fillId="0" borderId="14" xfId="0" applyFont="1" applyBorder="1" applyAlignment="1" applyProtection="1">
      <alignment horizontal="left" vertical="top" wrapText="1"/>
      <protection locked="0"/>
    </xf>
    <xf numFmtId="0" fontId="14" fillId="2" borderId="37" xfId="0" applyFont="1" applyFill="1" applyBorder="1" applyAlignment="1" applyProtection="1">
      <alignment horizontal="left" vertical="top"/>
      <protection hidden="1"/>
    </xf>
    <xf numFmtId="0" fontId="14" fillId="2" borderId="39" xfId="0" applyFont="1" applyFill="1" applyBorder="1" applyAlignment="1" applyProtection="1">
      <alignment horizontal="left" vertical="top"/>
      <protection hidden="1"/>
    </xf>
    <xf numFmtId="0" fontId="14" fillId="2" borderId="38" xfId="0" applyFont="1" applyFill="1" applyBorder="1" applyAlignment="1" applyProtection="1">
      <alignment horizontal="left" vertical="top"/>
      <protection hidden="1"/>
    </xf>
    <xf numFmtId="0" fontId="9" fillId="0" borderId="3" xfId="0" applyFont="1" applyBorder="1" applyAlignment="1">
      <alignment horizontal="left"/>
    </xf>
    <xf numFmtId="0" fontId="9" fillId="0" borderId="12" xfId="0" applyFont="1" applyBorder="1" applyAlignment="1">
      <alignment horizontal="left"/>
    </xf>
    <xf numFmtId="0" fontId="9" fillId="0" borderId="18" xfId="0" applyFont="1" applyBorder="1" applyAlignment="1">
      <alignment horizontal="left"/>
    </xf>
    <xf numFmtId="0" fontId="9" fillId="0" borderId="20" xfId="0" applyFont="1" applyBorder="1" applyAlignment="1">
      <alignment horizontal="left"/>
    </xf>
    <xf numFmtId="0" fontId="10" fillId="13" borderId="45" xfId="0" applyFont="1" applyFill="1" applyBorder="1" applyAlignment="1" applyProtection="1">
      <alignment horizontal="left" vertical="top"/>
    </xf>
    <xf numFmtId="0" fontId="10" fillId="13" borderId="70" xfId="0" applyFont="1" applyFill="1" applyBorder="1" applyAlignment="1" applyProtection="1">
      <alignment horizontal="left" vertical="top"/>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36" xfId="0" applyFont="1" applyBorder="1" applyAlignment="1" applyProtection="1">
      <alignment horizontal="left"/>
      <protection locked="0"/>
    </xf>
    <xf numFmtId="0" fontId="9" fillId="0" borderId="75"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3" borderId="26" xfId="0" applyFont="1" applyFill="1" applyBorder="1" applyAlignment="1" applyProtection="1">
      <alignment horizontal="left" vertical="top"/>
      <protection locked="0"/>
    </xf>
    <xf numFmtId="0" fontId="9" fillId="3" borderId="44" xfId="0" applyFont="1" applyFill="1" applyBorder="1" applyAlignment="1" applyProtection="1">
      <alignment horizontal="left" vertical="top"/>
      <protection locked="0"/>
    </xf>
    <xf numFmtId="0" fontId="9" fillId="3" borderId="29" xfId="0" applyFont="1" applyFill="1" applyBorder="1" applyAlignment="1" applyProtection="1">
      <alignment horizontal="left" vertical="top" wrapText="1"/>
      <protection locked="0"/>
    </xf>
    <xf numFmtId="0" fontId="9" fillId="3" borderId="32" xfId="0" applyFont="1" applyFill="1" applyBorder="1" applyAlignment="1" applyProtection="1">
      <alignment horizontal="left" vertical="top" wrapText="1"/>
      <protection locked="0"/>
    </xf>
    <xf numFmtId="166" fontId="9" fillId="0" borderId="46" xfId="0" applyNumberFormat="1" applyFont="1" applyFill="1" applyBorder="1" applyAlignment="1" applyProtection="1">
      <alignment horizontal="left" vertical="top"/>
      <protection locked="0"/>
    </xf>
    <xf numFmtId="166" fontId="9" fillId="0" borderId="48" xfId="0" applyNumberFormat="1" applyFont="1" applyFill="1" applyBorder="1" applyAlignment="1" applyProtection="1">
      <alignment horizontal="left" vertical="top"/>
      <protection locked="0"/>
    </xf>
    <xf numFmtId="0" fontId="9" fillId="0" borderId="1" xfId="0" applyFont="1" applyFill="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9" fillId="0" borderId="14" xfId="0" applyFont="1" applyFill="1" applyBorder="1" applyAlignment="1" applyProtection="1">
      <alignment horizontal="left"/>
      <protection locked="0"/>
    </xf>
    <xf numFmtId="0" fontId="9" fillId="0" borderId="46" xfId="0" applyFont="1" applyFill="1" applyBorder="1" applyAlignment="1" applyProtection="1">
      <alignment horizontal="left"/>
      <protection locked="0"/>
    </xf>
    <xf numFmtId="0" fontId="9" fillId="0" borderId="48" xfId="0" applyFont="1" applyFill="1" applyBorder="1" applyAlignment="1" applyProtection="1">
      <alignment horizontal="left"/>
      <protection locked="0"/>
    </xf>
    <xf numFmtId="0" fontId="9" fillId="0" borderId="76" xfId="0" applyFont="1" applyBorder="1" applyAlignment="1" applyProtection="1">
      <alignment horizontal="left"/>
      <protection locked="0"/>
    </xf>
    <xf numFmtId="0" fontId="9" fillId="0" borderId="29" xfId="0" applyFont="1" applyBorder="1" applyAlignment="1" applyProtection="1">
      <alignment horizontal="left"/>
      <protection locked="0"/>
    </xf>
    <xf numFmtId="0" fontId="9" fillId="0" borderId="33" xfId="0" applyFont="1" applyBorder="1" applyAlignment="1" applyProtection="1">
      <alignment horizontal="left"/>
      <protection locked="0"/>
    </xf>
    <xf numFmtId="0" fontId="9" fillId="0" borderId="47"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wrapText="1"/>
      <protection hidden="1"/>
    </xf>
    <xf numFmtId="0" fontId="9" fillId="0" borderId="26" xfId="0" applyFont="1" applyBorder="1" applyAlignment="1" applyProtection="1">
      <alignment horizontal="left" vertical="top"/>
      <protection locked="0"/>
    </xf>
    <xf numFmtId="0" fontId="9" fillId="0" borderId="31" xfId="0" applyFont="1" applyBorder="1" applyAlignment="1" applyProtection="1">
      <alignment horizontal="left" vertical="top"/>
      <protection locked="0"/>
    </xf>
    <xf numFmtId="0" fontId="10" fillId="13" borderId="25" xfId="0" applyFont="1" applyFill="1" applyBorder="1" applyAlignment="1" applyProtection="1">
      <alignment horizontal="left" vertical="top"/>
    </xf>
    <xf numFmtId="0" fontId="10" fillId="13" borderId="67" xfId="0" applyFont="1" applyFill="1" applyBorder="1" applyAlignment="1" applyProtection="1">
      <alignment horizontal="left" vertical="top"/>
    </xf>
    <xf numFmtId="0" fontId="9" fillId="0" borderId="14" xfId="0" applyFont="1" applyBorder="1" applyAlignment="1">
      <alignment horizontal="left"/>
    </xf>
    <xf numFmtId="0" fontId="9" fillId="0" borderId="74" xfId="0" applyFont="1" applyBorder="1" applyAlignment="1">
      <alignment horizontal="left"/>
    </xf>
    <xf numFmtId="0" fontId="9" fillId="0" borderId="36" xfId="0" applyFont="1" applyBorder="1" applyAlignment="1">
      <alignment horizontal="left"/>
    </xf>
    <xf numFmtId="0" fontId="9" fillId="0" borderId="75" xfId="0" applyFont="1" applyBorder="1" applyAlignment="1">
      <alignment horizontal="left"/>
    </xf>
    <xf numFmtId="0" fontId="10" fillId="13" borderId="24" xfId="0" applyFont="1" applyFill="1" applyBorder="1" applyAlignment="1" applyProtection="1">
      <alignment horizontal="left" vertical="top"/>
    </xf>
    <xf numFmtId="0" fontId="10" fillId="13" borderId="71" xfId="0" applyFont="1" applyFill="1" applyBorder="1" applyAlignment="1" applyProtection="1">
      <alignment horizontal="left" vertical="top"/>
    </xf>
    <xf numFmtId="0" fontId="9" fillId="0" borderId="29" xfId="0" applyFont="1" applyBorder="1" applyAlignment="1">
      <alignment horizontal="left"/>
    </xf>
    <xf numFmtId="0" fontId="9" fillId="0" borderId="33" xfId="0" applyFont="1" applyBorder="1" applyAlignment="1">
      <alignment horizontal="left"/>
    </xf>
    <xf numFmtId="0" fontId="10" fillId="9" borderId="39" xfId="0" applyFont="1" applyFill="1" applyBorder="1" applyAlignment="1" applyProtection="1">
      <alignment horizontal="left" vertical="top"/>
      <protection hidden="1"/>
    </xf>
    <xf numFmtId="0" fontId="10" fillId="9" borderId="34" xfId="0" applyFont="1" applyFill="1" applyBorder="1" applyAlignment="1" applyProtection="1">
      <alignment horizontal="left" vertical="top"/>
      <protection hidden="1"/>
    </xf>
    <xf numFmtId="0" fontId="10" fillId="9" borderId="28" xfId="0" applyFont="1" applyFill="1" applyBorder="1" applyAlignment="1" applyProtection="1">
      <alignment horizontal="left" vertical="top"/>
      <protection hidden="1"/>
    </xf>
    <xf numFmtId="0" fontId="6" fillId="0" borderId="52" xfId="0" applyFont="1" applyBorder="1" applyAlignment="1" applyProtection="1">
      <alignment horizontal="right" vertical="center" wrapText="1"/>
      <protection hidden="1"/>
    </xf>
    <xf numFmtId="0" fontId="9" fillId="3" borderId="1" xfId="0" applyFont="1" applyFill="1" applyBorder="1" applyAlignment="1" applyProtection="1">
      <alignment horizontal="left" vertical="top" wrapText="1"/>
      <protection locked="0"/>
    </xf>
    <xf numFmtId="0" fontId="9" fillId="3" borderId="14" xfId="0"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wrapText="1"/>
      <protection locked="0"/>
    </xf>
    <xf numFmtId="0" fontId="9" fillId="3" borderId="36" xfId="0" applyFont="1" applyFill="1" applyBorder="1" applyAlignment="1" applyProtection="1">
      <alignment horizontal="left" vertical="top" wrapText="1"/>
      <protection locked="0"/>
    </xf>
    <xf numFmtId="0" fontId="9" fillId="0" borderId="24" xfId="0" applyFont="1" applyBorder="1" applyAlignment="1" applyProtection="1">
      <alignment horizontal="left"/>
      <protection locked="0"/>
    </xf>
    <xf numFmtId="0" fontId="41" fillId="2" borderId="26" xfId="0" applyFont="1" applyFill="1" applyBorder="1" applyAlignment="1" applyProtection="1">
      <alignment horizontal="center" vertical="top"/>
      <protection hidden="1"/>
    </xf>
    <xf numFmtId="0" fontId="41" fillId="2" borderId="44" xfId="0" applyFont="1" applyFill="1" applyBorder="1" applyAlignment="1" applyProtection="1">
      <alignment horizontal="center" vertical="top"/>
      <protection hidden="1"/>
    </xf>
    <xf numFmtId="0" fontId="9" fillId="2" borderId="6" xfId="0" applyFont="1" applyFill="1" applyBorder="1" applyAlignment="1" applyProtection="1">
      <alignment horizontal="center"/>
      <protection hidden="1"/>
    </xf>
    <xf numFmtId="0" fontId="9" fillId="2" borderId="65" xfId="0" applyFont="1" applyFill="1" applyBorder="1" applyAlignment="1" applyProtection="1">
      <alignment horizontal="center"/>
      <protection hidden="1"/>
    </xf>
    <xf numFmtId="0" fontId="9" fillId="2" borderId="15" xfId="0" applyFont="1" applyFill="1" applyBorder="1" applyAlignment="1" applyProtection="1">
      <alignment horizontal="center"/>
      <protection hidden="1"/>
    </xf>
    <xf numFmtId="0" fontId="9" fillId="2" borderId="60" xfId="0" applyFont="1" applyFill="1" applyBorder="1" applyAlignment="1" applyProtection="1">
      <alignment horizontal="center"/>
      <protection hidden="1"/>
    </xf>
    <xf numFmtId="0" fontId="9" fillId="2" borderId="52" xfId="0" applyFont="1" applyFill="1" applyBorder="1" applyAlignment="1" applyProtection="1">
      <alignment horizontal="center"/>
      <protection hidden="1"/>
    </xf>
    <xf numFmtId="0" fontId="9" fillId="2" borderId="51" xfId="0" applyFont="1" applyFill="1" applyBorder="1" applyAlignment="1" applyProtection="1">
      <alignment horizontal="center"/>
      <protection hidden="1"/>
    </xf>
    <xf numFmtId="0" fontId="10" fillId="9" borderId="56" xfId="0" applyFont="1" applyFill="1" applyBorder="1" applyAlignment="1" applyProtection="1">
      <alignment horizontal="left" vertical="top"/>
    </xf>
    <xf numFmtId="0" fontId="10" fillId="9" borderId="59" xfId="0" applyFont="1" applyFill="1" applyBorder="1" applyAlignment="1" applyProtection="1">
      <alignment horizontal="left" vertical="top"/>
    </xf>
    <xf numFmtId="0" fontId="10" fillId="9" borderId="57" xfId="0" applyFont="1" applyFill="1" applyBorder="1" applyAlignment="1" applyProtection="1">
      <alignment horizontal="left" vertical="top"/>
    </xf>
    <xf numFmtId="0" fontId="9" fillId="0" borderId="24" xfId="0" applyFont="1" applyBorder="1" applyAlignment="1" applyProtection="1">
      <alignment horizontal="left" vertical="top" wrapText="1"/>
      <protection locked="0"/>
    </xf>
    <xf numFmtId="0" fontId="9" fillId="0" borderId="25" xfId="0" applyFont="1" applyBorder="1" applyAlignment="1" applyProtection="1">
      <alignment horizontal="left" vertical="top" wrapText="1"/>
      <protection locked="0"/>
    </xf>
    <xf numFmtId="0" fontId="41" fillId="2" borderId="62" xfId="0" applyFont="1" applyFill="1" applyBorder="1" applyAlignment="1" applyProtection="1">
      <alignment horizontal="center" vertical="top"/>
      <protection hidden="1"/>
    </xf>
    <xf numFmtId="0" fontId="41" fillId="2" borderId="24" xfId="0" applyFont="1" applyFill="1" applyBorder="1" applyAlignment="1" applyProtection="1">
      <alignment horizontal="center" vertical="top"/>
      <protection hidden="1"/>
    </xf>
    <xf numFmtId="0" fontId="41" fillId="2" borderId="25" xfId="0" applyFont="1" applyFill="1" applyBorder="1" applyAlignment="1" applyProtection="1">
      <alignment horizontal="center" vertical="top"/>
      <protection hidden="1"/>
    </xf>
    <xf numFmtId="0" fontId="9" fillId="0" borderId="3" xfId="0" applyFont="1" applyFill="1" applyBorder="1" applyAlignment="1" applyProtection="1">
      <alignment horizontal="left"/>
      <protection locked="0"/>
    </xf>
    <xf numFmtId="0" fontId="9" fillId="0" borderId="5" xfId="0" applyFont="1" applyFill="1" applyBorder="1" applyAlignment="1" applyProtection="1">
      <alignment horizontal="left"/>
      <protection locked="0"/>
    </xf>
    <xf numFmtId="0" fontId="9" fillId="0" borderId="12" xfId="0" applyFont="1" applyFill="1" applyBorder="1" applyAlignment="1" applyProtection="1">
      <alignment horizontal="left"/>
      <protection locked="0"/>
    </xf>
    <xf numFmtId="0" fontId="14" fillId="2" borderId="18" xfId="0" applyFont="1" applyFill="1" applyBorder="1" applyAlignment="1" applyProtection="1">
      <alignment horizontal="center" vertical="top"/>
      <protection hidden="1"/>
    </xf>
    <xf numFmtId="0" fontId="14" fillId="2" borderId="49" xfId="0" applyFont="1" applyFill="1" applyBorder="1" applyAlignment="1" applyProtection="1">
      <alignment horizontal="center" vertical="top"/>
      <protection hidden="1"/>
    </xf>
    <xf numFmtId="0" fontId="14" fillId="2" borderId="20" xfId="0" applyFont="1" applyFill="1" applyBorder="1" applyAlignment="1" applyProtection="1">
      <alignment horizontal="center" vertical="top"/>
      <protection hidden="1"/>
    </xf>
    <xf numFmtId="0" fontId="9" fillId="0" borderId="6" xfId="0" applyFont="1" applyFill="1" applyBorder="1" applyAlignment="1" applyProtection="1">
      <alignment horizontal="left" vertical="top"/>
      <protection locked="0"/>
    </xf>
    <xf numFmtId="0" fontId="9" fillId="0" borderId="16" xfId="0" applyFont="1" applyFill="1" applyBorder="1" applyAlignment="1" applyProtection="1">
      <alignment horizontal="left" vertical="top"/>
      <protection locked="0"/>
    </xf>
    <xf numFmtId="0" fontId="9" fillId="3" borderId="46" xfId="0" applyFont="1" applyFill="1" applyBorder="1" applyAlignment="1" applyProtection="1">
      <alignment horizontal="left" vertical="top"/>
      <protection locked="0"/>
    </xf>
    <xf numFmtId="0" fontId="9" fillId="3" borderId="54" xfId="0" applyFont="1" applyFill="1" applyBorder="1" applyAlignment="1" applyProtection="1">
      <alignment horizontal="left" vertical="top"/>
      <protection locked="0"/>
    </xf>
    <xf numFmtId="0" fontId="9" fillId="3" borderId="4" xfId="0" applyFont="1" applyFill="1" applyBorder="1" applyAlignment="1" applyProtection="1">
      <alignment horizontal="left" vertical="top"/>
      <protection locked="0"/>
    </xf>
    <xf numFmtId="10" fontId="9" fillId="3" borderId="3" xfId="0" applyNumberFormat="1" applyFont="1" applyFill="1" applyBorder="1" applyAlignment="1" applyProtection="1">
      <alignment horizontal="left" vertical="top"/>
      <protection locked="0"/>
    </xf>
    <xf numFmtId="10" fontId="9" fillId="3" borderId="12" xfId="0" applyNumberFormat="1" applyFont="1" applyFill="1" applyBorder="1" applyAlignment="1" applyProtection="1">
      <alignment horizontal="left" vertical="top"/>
      <protection locked="0"/>
    </xf>
    <xf numFmtId="0" fontId="9" fillId="0" borderId="18" xfId="0" applyFont="1" applyFill="1" applyBorder="1" applyAlignment="1" applyProtection="1">
      <alignment horizontal="left" vertical="top"/>
      <protection locked="0"/>
    </xf>
    <xf numFmtId="0" fontId="9" fillId="0" borderId="19" xfId="0" applyFont="1" applyFill="1" applyBorder="1" applyAlignment="1" applyProtection="1">
      <alignment horizontal="left" vertical="top"/>
      <protection locked="0"/>
    </xf>
    <xf numFmtId="0" fontId="20" fillId="0" borderId="30" xfId="0" applyFont="1" applyFill="1" applyBorder="1" applyAlignment="1" applyProtection="1">
      <alignment horizontal="left" vertical="top"/>
      <protection locked="0"/>
    </xf>
    <xf numFmtId="0" fontId="20" fillId="0" borderId="33" xfId="0" applyFont="1" applyFill="1" applyBorder="1" applyAlignment="1" applyProtection="1">
      <alignment horizontal="left" vertical="top"/>
      <protection locked="0"/>
    </xf>
    <xf numFmtId="0" fontId="9" fillId="3" borderId="21" xfId="0" applyFont="1" applyFill="1" applyBorder="1" applyAlignment="1" applyProtection="1">
      <alignment horizontal="left" vertical="top"/>
      <protection locked="0"/>
    </xf>
    <xf numFmtId="0" fontId="9" fillId="10" borderId="29" xfId="0" applyFont="1" applyFill="1" applyBorder="1" applyAlignment="1" applyProtection="1">
      <alignment horizontal="left"/>
      <protection hidden="1"/>
    </xf>
    <xf numFmtId="0" fontId="9" fillId="10" borderId="33" xfId="0" applyFont="1" applyFill="1" applyBorder="1" applyAlignment="1" applyProtection="1">
      <alignment horizontal="left"/>
      <protection hidden="1"/>
    </xf>
    <xf numFmtId="0" fontId="9" fillId="10" borderId="3" xfId="0" applyFont="1" applyFill="1" applyBorder="1" applyAlignment="1" applyProtection="1">
      <alignment horizontal="left"/>
      <protection hidden="1"/>
    </xf>
    <xf numFmtId="0" fontId="9" fillId="10" borderId="12" xfId="0" applyFont="1" applyFill="1" applyBorder="1" applyAlignment="1" applyProtection="1">
      <alignment horizontal="left"/>
      <protection hidden="1"/>
    </xf>
    <xf numFmtId="0" fontId="9" fillId="0" borderId="32" xfId="0" applyFont="1" applyBorder="1" applyAlignment="1" applyProtection="1">
      <alignment horizontal="left"/>
      <protection locked="0"/>
    </xf>
    <xf numFmtId="0" fontId="9" fillId="0" borderId="5" xfId="0" applyFont="1" applyBorder="1" applyAlignment="1" applyProtection="1">
      <alignment horizontal="left"/>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170" fontId="7" fillId="0" borderId="18" xfId="0" applyNumberFormat="1" applyFont="1" applyBorder="1" applyAlignment="1" applyProtection="1">
      <alignment horizontal="right"/>
      <protection locked="0"/>
    </xf>
    <xf numFmtId="170" fontId="7" fillId="0" borderId="19" xfId="0" applyNumberFormat="1" applyFont="1" applyBorder="1" applyAlignment="1" applyProtection="1">
      <alignment horizontal="right"/>
      <protection locked="0"/>
    </xf>
    <xf numFmtId="0" fontId="7" fillId="0" borderId="29" xfId="0" applyFont="1" applyBorder="1" applyAlignment="1" applyProtection="1">
      <alignment horizontal="left"/>
      <protection locked="0"/>
    </xf>
    <xf numFmtId="0" fontId="7" fillId="0" borderId="30" xfId="0" applyFont="1" applyBorder="1" applyAlignment="1" applyProtection="1">
      <alignment horizontal="left"/>
      <protection locked="0"/>
    </xf>
    <xf numFmtId="0" fontId="7" fillId="0" borderId="33" xfId="0" applyFont="1" applyBorder="1" applyAlignment="1" applyProtection="1">
      <alignment horizontal="left"/>
      <protection locked="0"/>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165" fontId="7" fillId="0" borderId="3" xfId="0" applyNumberFormat="1" applyFont="1" applyBorder="1" applyAlignment="1" applyProtection="1">
      <alignment horizontal="left"/>
      <protection locked="0"/>
    </xf>
    <xf numFmtId="165" fontId="7" fillId="0" borderId="5" xfId="0" applyNumberFormat="1" applyFont="1" applyBorder="1" applyAlignment="1" applyProtection="1">
      <alignment horizontal="left"/>
      <protection locked="0"/>
    </xf>
    <xf numFmtId="165" fontId="7" fillId="0" borderId="3" xfId="0" applyNumberFormat="1" applyFont="1" applyBorder="1" applyAlignment="1" applyProtection="1">
      <alignment horizontal="right"/>
      <protection locked="0"/>
    </xf>
    <xf numFmtId="165" fontId="7" fillId="0" borderId="5" xfId="0" applyNumberFormat="1" applyFont="1" applyBorder="1" applyAlignment="1" applyProtection="1">
      <alignment horizontal="right"/>
      <protection locked="0"/>
    </xf>
    <xf numFmtId="0" fontId="7" fillId="0" borderId="18" xfId="0" applyFont="1" applyBorder="1" applyAlignment="1" applyProtection="1">
      <alignment horizontal="left"/>
      <protection locked="0"/>
    </xf>
    <xf numFmtId="0" fontId="7" fillId="0" borderId="19" xfId="0" applyFont="1" applyBorder="1" applyAlignment="1" applyProtection="1">
      <alignment horizontal="left"/>
      <protection locked="0"/>
    </xf>
    <xf numFmtId="0" fontId="7" fillId="0" borderId="46" xfId="0" applyFont="1" applyBorder="1" applyAlignment="1" applyProtection="1">
      <alignment horizontal="left"/>
      <protection locked="0"/>
    </xf>
    <xf numFmtId="0" fontId="7" fillId="0" borderId="54" xfId="0" applyFont="1" applyBorder="1" applyAlignment="1" applyProtection="1">
      <alignment horizontal="left"/>
      <protection locked="0"/>
    </xf>
    <xf numFmtId="0" fontId="7" fillId="0" borderId="48" xfId="0" applyFont="1" applyBorder="1" applyAlignment="1" applyProtection="1">
      <alignment horizontal="left"/>
      <protection locked="0"/>
    </xf>
    <xf numFmtId="0" fontId="29" fillId="8" borderId="56" xfId="0" applyFont="1" applyFill="1" applyBorder="1" applyAlignment="1" applyProtection="1">
      <alignment horizontal="left" vertical="top"/>
      <protection hidden="1"/>
    </xf>
    <xf numFmtId="0" fontId="29" fillId="8" borderId="59" xfId="0" applyFont="1" applyFill="1" applyBorder="1" applyAlignment="1" applyProtection="1">
      <alignment horizontal="left" vertical="top"/>
      <protection hidden="1"/>
    </xf>
    <xf numFmtId="0" fontId="29" fillId="8" borderId="57" xfId="0" applyFont="1" applyFill="1" applyBorder="1" applyAlignment="1" applyProtection="1">
      <alignment horizontal="left" vertical="top"/>
      <protection hidden="1"/>
    </xf>
    <xf numFmtId="0" fontId="29" fillId="13" borderId="7" xfId="0" applyFont="1" applyFill="1" applyBorder="1" applyAlignment="1" applyProtection="1">
      <alignment horizontal="left"/>
      <protection hidden="1"/>
    </xf>
    <xf numFmtId="0" fontId="29" fillId="13" borderId="8" xfId="0" applyFont="1" applyFill="1" applyBorder="1" applyAlignment="1" applyProtection="1">
      <alignment horizontal="left"/>
      <protection hidden="1"/>
    </xf>
    <xf numFmtId="0" fontId="29" fillId="13" borderId="50" xfId="0" applyFont="1" applyFill="1" applyBorder="1" applyAlignment="1" applyProtection="1">
      <alignment horizontal="left"/>
      <protection hidden="1"/>
    </xf>
    <xf numFmtId="0" fontId="2" fillId="10" borderId="18" xfId="0" applyFont="1" applyFill="1" applyBorder="1" applyAlignment="1" applyProtection="1">
      <alignment horizontal="center"/>
      <protection hidden="1"/>
    </xf>
    <xf numFmtId="0" fontId="2" fillId="10" borderId="49" xfId="0" applyFont="1" applyFill="1" applyBorder="1" applyAlignment="1" applyProtection="1">
      <alignment horizontal="center"/>
      <protection hidden="1"/>
    </xf>
    <xf numFmtId="0" fontId="2" fillId="10" borderId="20" xfId="0" applyFont="1" applyFill="1" applyBorder="1" applyAlignment="1" applyProtection="1">
      <alignment horizontal="center"/>
      <protection hidden="1"/>
    </xf>
    <xf numFmtId="169" fontId="7" fillId="10" borderId="29" xfId="0" applyNumberFormat="1" applyFont="1" applyFill="1" applyBorder="1" applyAlignment="1" applyProtection="1">
      <alignment horizontal="right"/>
      <protection hidden="1"/>
    </xf>
    <xf numFmtId="169" fontId="7" fillId="10" borderId="32" xfId="0" applyNumberFormat="1" applyFont="1" applyFill="1" applyBorder="1" applyAlignment="1" applyProtection="1">
      <alignment horizontal="right"/>
      <protection hidden="1"/>
    </xf>
    <xf numFmtId="169" fontId="7" fillId="10" borderId="18" xfId="0" applyNumberFormat="1" applyFont="1" applyFill="1" applyBorder="1" applyAlignment="1" applyProtection="1">
      <alignment horizontal="right"/>
      <protection hidden="1"/>
    </xf>
    <xf numFmtId="169" fontId="7" fillId="10" borderId="19" xfId="0" applyNumberFormat="1" applyFont="1" applyFill="1" applyBorder="1" applyAlignment="1" applyProtection="1">
      <alignment horizontal="right"/>
      <protection hidden="1"/>
    </xf>
    <xf numFmtId="169" fontId="7" fillId="10" borderId="3" xfId="0" applyNumberFormat="1" applyFont="1" applyFill="1" applyBorder="1" applyAlignment="1" applyProtection="1">
      <alignment horizontal="right"/>
      <protection hidden="1"/>
    </xf>
    <xf numFmtId="169" fontId="7" fillId="10" borderId="5" xfId="0" applyNumberFormat="1" applyFont="1" applyFill="1" applyBorder="1" applyAlignment="1" applyProtection="1">
      <alignment horizontal="right"/>
      <protection hidden="1"/>
    </xf>
    <xf numFmtId="0" fontId="7" fillId="10" borderId="3" xfId="0" applyFont="1" applyFill="1" applyBorder="1" applyAlignment="1" applyProtection="1">
      <alignment horizontal="right"/>
      <protection hidden="1"/>
    </xf>
    <xf numFmtId="0" fontId="7" fillId="10" borderId="5" xfId="0" applyFont="1" applyFill="1" applyBorder="1" applyAlignment="1" applyProtection="1">
      <alignment horizontal="right"/>
      <protection hidden="1"/>
    </xf>
    <xf numFmtId="3" fontId="7" fillId="10" borderId="3" xfId="0" applyNumberFormat="1" applyFont="1" applyFill="1" applyBorder="1" applyAlignment="1" applyProtection="1">
      <alignment horizontal="right"/>
      <protection hidden="1"/>
    </xf>
    <xf numFmtId="0" fontId="7" fillId="10" borderId="29" xfId="0" applyFont="1" applyFill="1" applyBorder="1" applyAlignment="1" applyProtection="1">
      <alignment horizontal="right"/>
      <protection hidden="1"/>
    </xf>
    <xf numFmtId="0" fontId="7" fillId="10" borderId="32" xfId="0" applyFont="1" applyFill="1" applyBorder="1" applyAlignment="1" applyProtection="1">
      <alignment horizontal="right"/>
      <protection hidden="1"/>
    </xf>
    <xf numFmtId="170" fontId="35" fillId="10" borderId="55" xfId="0" applyNumberFormat="1" applyFont="1" applyFill="1" applyBorder="1" applyAlignment="1" applyProtection="1">
      <alignment horizontal="center"/>
      <protection hidden="1"/>
    </xf>
    <xf numFmtId="170" fontId="35" fillId="10" borderId="59" xfId="0" applyNumberFormat="1" applyFont="1" applyFill="1" applyBorder="1" applyAlignment="1" applyProtection="1">
      <alignment horizontal="center"/>
      <protection hidden="1"/>
    </xf>
    <xf numFmtId="170" fontId="35" fillId="10" borderId="57" xfId="0" applyNumberFormat="1" applyFont="1" applyFill="1" applyBorder="1" applyAlignment="1" applyProtection="1">
      <alignment horizontal="center"/>
      <protection hidden="1"/>
    </xf>
    <xf numFmtId="1" fontId="9" fillId="0" borderId="31" xfId="0" applyNumberFormat="1" applyFont="1" applyBorder="1" applyAlignment="1" applyProtection="1">
      <alignment horizontal="left" vertical="center"/>
      <protection locked="0"/>
    </xf>
    <xf numFmtId="0" fontId="10" fillId="8" borderId="56" xfId="0" applyFont="1" applyFill="1" applyBorder="1" applyAlignment="1" applyProtection="1">
      <alignment horizontal="left" vertical="top"/>
      <protection hidden="1"/>
    </xf>
    <xf numFmtId="0" fontId="10" fillId="8" borderId="59" xfId="0" applyFont="1" applyFill="1" applyBorder="1" applyAlignment="1" applyProtection="1">
      <alignment horizontal="left" vertical="top"/>
      <protection hidden="1"/>
    </xf>
    <xf numFmtId="0" fontId="10" fillId="8" borderId="57" xfId="0" applyFont="1" applyFill="1" applyBorder="1" applyAlignment="1" applyProtection="1">
      <alignment horizontal="left" vertical="top"/>
      <protection hidden="1"/>
    </xf>
    <xf numFmtId="1" fontId="9" fillId="0" borderId="26" xfId="0" applyNumberFormat="1" applyFont="1" applyBorder="1" applyAlignment="1" applyProtection="1">
      <alignment horizontal="left" vertical="top"/>
      <protection locked="0"/>
    </xf>
    <xf numFmtId="1" fontId="9" fillId="0" borderId="44" xfId="0" applyNumberFormat="1" applyFont="1" applyBorder="1" applyAlignment="1" applyProtection="1">
      <alignment horizontal="left" vertical="top"/>
      <protection locked="0"/>
    </xf>
    <xf numFmtId="0" fontId="10" fillId="7" borderId="56" xfId="0" applyFont="1" applyFill="1" applyBorder="1" applyAlignment="1" applyProtection="1">
      <alignment horizontal="left" vertical="top"/>
      <protection hidden="1"/>
    </xf>
    <xf numFmtId="0" fontId="10" fillId="7" borderId="59" xfId="0" applyFont="1" applyFill="1" applyBorder="1" applyAlignment="1" applyProtection="1">
      <alignment horizontal="left" vertical="top"/>
      <protection hidden="1"/>
    </xf>
    <xf numFmtId="0" fontId="10" fillId="7" borderId="57" xfId="0" applyFont="1" applyFill="1" applyBorder="1" applyAlignment="1" applyProtection="1">
      <alignment horizontal="left" vertical="top"/>
      <protection hidden="1"/>
    </xf>
    <xf numFmtId="0" fontId="29" fillId="13" borderId="56" xfId="0" applyFont="1" applyFill="1" applyBorder="1" applyAlignment="1" applyProtection="1">
      <alignment horizontal="left"/>
      <protection hidden="1"/>
    </xf>
    <xf numFmtId="0" fontId="29" fillId="13" borderId="59" xfId="0" applyFont="1" applyFill="1" applyBorder="1" applyAlignment="1" applyProtection="1">
      <alignment horizontal="left"/>
      <protection hidden="1"/>
    </xf>
    <xf numFmtId="0" fontId="29" fillId="13" borderId="57" xfId="0" applyFont="1" applyFill="1" applyBorder="1" applyAlignment="1" applyProtection="1">
      <alignment horizontal="left"/>
      <protection hidden="1"/>
    </xf>
    <xf numFmtId="0" fontId="7" fillId="0" borderId="26" xfId="0" applyFont="1" applyBorder="1" applyAlignment="1" applyProtection="1">
      <alignment horizontal="left"/>
      <protection locked="0"/>
    </xf>
    <xf numFmtId="0" fontId="7" fillId="0" borderId="44"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14" xfId="0" applyFont="1" applyBorder="1" applyAlignment="1" applyProtection="1">
      <alignment horizontal="left"/>
      <protection locked="0"/>
    </xf>
    <xf numFmtId="14" fontId="34" fillId="0" borderId="4" xfId="0" applyNumberFormat="1" applyFont="1" applyFill="1" applyBorder="1" applyAlignment="1" applyProtection="1">
      <alignment horizontal="left"/>
      <protection locked="0"/>
    </xf>
    <xf numFmtId="14" fontId="34" fillId="0" borderId="12" xfId="0" applyNumberFormat="1" applyFont="1" applyFill="1" applyBorder="1" applyAlignment="1" applyProtection="1">
      <alignment horizontal="left"/>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center"/>
      <protection locked="0"/>
    </xf>
    <xf numFmtId="1" fontId="34" fillId="0" borderId="30" xfId="0" applyNumberFormat="1" applyFont="1" applyFill="1" applyBorder="1" applyAlignment="1" applyProtection="1">
      <alignment horizontal="left"/>
      <protection locked="0"/>
    </xf>
    <xf numFmtId="1" fontId="34" fillId="0" borderId="33" xfId="0" applyNumberFormat="1" applyFont="1" applyFill="1" applyBorder="1" applyAlignment="1" applyProtection="1">
      <alignment horizontal="left"/>
      <protection locked="0"/>
    </xf>
    <xf numFmtId="0" fontId="10" fillId="7" borderId="7" xfId="0" applyFont="1" applyFill="1" applyBorder="1" applyAlignment="1" applyProtection="1">
      <alignment horizontal="left" vertical="top"/>
      <protection hidden="1"/>
    </xf>
    <xf numFmtId="0" fontId="10" fillId="7" borderId="8" xfId="0" applyFont="1" applyFill="1" applyBorder="1" applyAlignment="1" applyProtection="1">
      <alignment horizontal="left" vertical="top"/>
      <protection hidden="1"/>
    </xf>
    <xf numFmtId="0" fontId="10" fillId="7" borderId="50" xfId="0" applyFont="1" applyFill="1" applyBorder="1" applyAlignment="1" applyProtection="1">
      <alignment horizontal="left" vertical="top"/>
      <protection hidden="1"/>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14" fillId="2" borderId="26" xfId="0" applyFont="1" applyFill="1" applyBorder="1" applyAlignment="1" applyProtection="1">
      <alignment horizontal="left" vertical="top" wrapText="1"/>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38" fillId="2" borderId="9" xfId="6" applyFont="1" applyFill="1" applyBorder="1" applyAlignment="1" applyProtection="1">
      <alignment horizontal="center" vertical="center" wrapText="1"/>
      <protection hidden="1"/>
    </xf>
    <xf numFmtId="0" fontId="38" fillId="2" borderId="0" xfId="6" applyFont="1" applyFill="1" applyBorder="1" applyAlignment="1" applyProtection="1">
      <alignment horizontal="center" vertical="center" wrapText="1"/>
      <protection hidden="1"/>
    </xf>
    <xf numFmtId="0" fontId="38" fillId="2" borderId="10" xfId="6" applyFont="1" applyFill="1" applyBorder="1" applyAlignment="1" applyProtection="1">
      <alignment horizontal="center" vertical="center" wrapText="1"/>
      <protection hidden="1"/>
    </xf>
    <xf numFmtId="0" fontId="38" fillId="2" borderId="53" xfId="6" applyFont="1" applyFill="1" applyBorder="1" applyAlignment="1" applyProtection="1">
      <alignment horizontal="center" vertical="center" wrapText="1"/>
      <protection hidden="1"/>
    </xf>
    <xf numFmtId="0" fontId="38" fillId="2" borderId="52" xfId="6" applyFont="1" applyFill="1" applyBorder="1" applyAlignment="1" applyProtection="1">
      <alignment horizontal="center" vertical="center" wrapText="1"/>
      <protection hidden="1"/>
    </xf>
    <xf numFmtId="0" fontId="38" fillId="2" borderId="51" xfId="6" applyFont="1" applyFill="1" applyBorder="1" applyAlignment="1" applyProtection="1">
      <alignment horizontal="center" vertical="center" wrapText="1"/>
      <protection hidden="1"/>
    </xf>
    <xf numFmtId="0" fontId="30" fillId="2" borderId="66" xfId="0" applyFont="1" applyFill="1" applyBorder="1" applyAlignment="1" applyProtection="1">
      <alignment horizontal="left"/>
      <protection hidden="1"/>
    </xf>
    <xf numFmtId="0" fontId="30" fillId="2" borderId="30" xfId="0" applyFont="1" applyFill="1" applyBorder="1" applyAlignment="1" applyProtection="1">
      <alignment horizontal="left"/>
      <protection hidden="1"/>
    </xf>
    <xf numFmtId="0" fontId="30" fillId="2" borderId="33" xfId="0" applyFont="1" applyFill="1" applyBorder="1" applyAlignment="1" applyProtection="1">
      <alignment horizontal="left"/>
      <protection hidden="1"/>
    </xf>
    <xf numFmtId="49" fontId="9" fillId="0" borderId="1" xfId="0" applyNumberFormat="1" applyFont="1" applyBorder="1" applyAlignment="1" applyProtection="1">
      <alignment horizontal="left" vertical="top"/>
      <protection locked="0"/>
    </xf>
    <xf numFmtId="49" fontId="9" fillId="0" borderId="14" xfId="0" applyNumberFormat="1" applyFont="1" applyBorder="1" applyAlignment="1" applyProtection="1">
      <alignment horizontal="left" vertical="top"/>
      <protection locked="0"/>
    </xf>
    <xf numFmtId="0" fontId="14" fillId="2" borderId="31"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protection hidden="1"/>
    </xf>
    <xf numFmtId="0" fontId="14" fillId="2" borderId="27" xfId="0" applyFont="1" applyFill="1" applyBorder="1" applyAlignment="1" applyProtection="1">
      <alignment horizontal="left" vertical="top"/>
      <protection hidden="1"/>
    </xf>
    <xf numFmtId="0" fontId="14" fillId="2" borderId="53" xfId="0" applyFont="1" applyFill="1" applyBorder="1" applyAlignment="1" applyProtection="1">
      <alignment horizontal="left" vertical="top"/>
      <protection hidden="1"/>
    </xf>
    <xf numFmtId="0" fontId="14" fillId="2" borderId="52" xfId="0" applyFont="1" applyFill="1" applyBorder="1" applyAlignment="1" applyProtection="1">
      <alignment horizontal="left" vertical="top"/>
      <protection hidden="1"/>
    </xf>
    <xf numFmtId="0" fontId="14" fillId="2" borderId="51"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1" fontId="9" fillId="0" borderId="55" xfId="0" applyNumberFormat="1" applyFont="1" applyBorder="1" applyAlignment="1" applyProtection="1">
      <alignment horizontal="left" vertical="top"/>
      <protection locked="0"/>
    </xf>
    <xf numFmtId="1" fontId="9" fillId="0" borderId="59" xfId="0" applyNumberFormat="1" applyFont="1" applyBorder="1" applyAlignment="1" applyProtection="1">
      <alignment horizontal="left" vertical="top"/>
      <protection locked="0"/>
    </xf>
    <xf numFmtId="1" fontId="9" fillId="0" borderId="57" xfId="0" applyNumberFormat="1" applyFont="1" applyBorder="1" applyAlignment="1" applyProtection="1">
      <alignment horizontal="left" vertical="top"/>
      <protection locked="0"/>
    </xf>
    <xf numFmtId="0" fontId="10" fillId="7" borderId="9" xfId="0" applyFont="1" applyFill="1" applyBorder="1" applyAlignment="1" applyProtection="1">
      <alignment horizontal="left" vertical="top"/>
      <protection hidden="1"/>
    </xf>
    <xf numFmtId="0" fontId="10" fillId="7" borderId="0"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7" fillId="0" borderId="18"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38" fillId="2" borderId="7" xfId="6" applyFont="1" applyFill="1" applyBorder="1" applyAlignment="1" applyProtection="1">
      <alignment horizontal="center" vertical="center" wrapText="1"/>
      <protection hidden="1"/>
    </xf>
    <xf numFmtId="0" fontId="38" fillId="2" borderId="8" xfId="6" applyFont="1" applyFill="1" applyBorder="1" applyAlignment="1" applyProtection="1">
      <alignment horizontal="center" vertical="center" wrapText="1"/>
      <protection hidden="1"/>
    </xf>
    <xf numFmtId="0" fontId="38" fillId="2" borderId="50" xfId="6" applyFont="1" applyFill="1" applyBorder="1" applyAlignment="1" applyProtection="1">
      <alignment horizontal="center" vertical="center" wrapText="1"/>
      <protection hidden="1"/>
    </xf>
    <xf numFmtId="0" fontId="5" fillId="21" borderId="23" xfId="0" applyFont="1" applyFill="1" applyBorder="1" applyAlignment="1" applyProtection="1">
      <alignment horizontal="center"/>
      <protection hidden="1"/>
    </xf>
    <xf numFmtId="0" fontId="5" fillId="21" borderId="24" xfId="0" applyFont="1" applyFill="1" applyBorder="1" applyAlignment="1" applyProtection="1">
      <alignment horizontal="center"/>
      <protection hidden="1"/>
    </xf>
    <xf numFmtId="0" fontId="5" fillId="21" borderId="25" xfId="0" applyFont="1" applyFill="1" applyBorder="1" applyAlignment="1" applyProtection="1">
      <alignment horizontal="center"/>
      <protection hidden="1"/>
    </xf>
    <xf numFmtId="49" fontId="9" fillId="0" borderId="26" xfId="0" applyNumberFormat="1" applyFont="1" applyBorder="1" applyAlignment="1" applyProtection="1">
      <alignment horizontal="left" vertical="top"/>
      <protection locked="0"/>
    </xf>
    <xf numFmtId="49" fontId="9" fillId="0" borderId="44" xfId="0" applyNumberFormat="1" applyFont="1" applyBorder="1" applyAlignment="1" applyProtection="1">
      <alignment horizontal="left" vertical="top"/>
      <protection locked="0"/>
    </xf>
    <xf numFmtId="49" fontId="9" fillId="0" borderId="31" xfId="0" applyNumberFormat="1" applyFont="1" applyBorder="1" applyAlignment="1" applyProtection="1">
      <alignment horizontal="left" vertical="top"/>
      <protection locked="0"/>
    </xf>
    <xf numFmtId="49" fontId="9" fillId="0" borderId="36" xfId="0" applyNumberFormat="1" applyFont="1" applyBorder="1" applyAlignment="1" applyProtection="1">
      <alignment horizontal="left" vertical="top"/>
      <protection locked="0"/>
    </xf>
    <xf numFmtId="0" fontId="5" fillId="19" borderId="23" xfId="0" applyFont="1" applyFill="1" applyBorder="1" applyAlignment="1" applyProtection="1">
      <alignment horizontal="center"/>
      <protection hidden="1"/>
    </xf>
    <xf numFmtId="0" fontId="5" fillId="19" borderId="24" xfId="0" applyFont="1" applyFill="1" applyBorder="1" applyAlignment="1" applyProtection="1">
      <alignment horizontal="center"/>
      <protection hidden="1"/>
    </xf>
    <xf numFmtId="0" fontId="5" fillId="19" borderId="25" xfId="0" applyFont="1" applyFill="1" applyBorder="1" applyAlignment="1" applyProtection="1">
      <alignment horizontal="center"/>
      <protection hidden="1"/>
    </xf>
    <xf numFmtId="0" fontId="5" fillId="20" borderId="23" xfId="0" applyFont="1" applyFill="1" applyBorder="1" applyAlignment="1" applyProtection="1">
      <alignment horizontal="center"/>
      <protection hidden="1"/>
    </xf>
    <xf numFmtId="0" fontId="5" fillId="20" borderId="24" xfId="0" applyFont="1" applyFill="1" applyBorder="1" applyAlignment="1" applyProtection="1">
      <alignment horizontal="center"/>
      <protection hidden="1"/>
    </xf>
    <xf numFmtId="0" fontId="5" fillId="20" borderId="25" xfId="0" applyFont="1" applyFill="1" applyBorder="1" applyAlignment="1" applyProtection="1">
      <alignment horizontal="center"/>
      <protection hidden="1"/>
    </xf>
    <xf numFmtId="0" fontId="5" fillId="18" borderId="23" xfId="0" applyFont="1" applyFill="1" applyBorder="1" applyAlignment="1" applyProtection="1">
      <alignment horizontal="center"/>
      <protection hidden="1"/>
    </xf>
    <xf numFmtId="0" fontId="5" fillId="18" borderId="24" xfId="0" applyFont="1" applyFill="1" applyBorder="1" applyAlignment="1" applyProtection="1">
      <alignment horizontal="center"/>
      <protection hidden="1"/>
    </xf>
    <xf numFmtId="0" fontId="5" fillId="18" borderId="25" xfId="0" applyFont="1" applyFill="1" applyBorder="1" applyAlignment="1" applyProtection="1">
      <alignment horizontal="center"/>
      <protection hidden="1"/>
    </xf>
    <xf numFmtId="0" fontId="5" fillId="16" borderId="56" xfId="0" applyFont="1" applyFill="1" applyBorder="1" applyAlignment="1" applyProtection="1">
      <alignment horizontal="center"/>
      <protection hidden="1"/>
    </xf>
    <xf numFmtId="0" fontId="5" fillId="16" borderId="59" xfId="0" applyFont="1" applyFill="1" applyBorder="1" applyAlignment="1" applyProtection="1">
      <alignment horizontal="center"/>
      <protection hidden="1"/>
    </xf>
    <xf numFmtId="0" fontId="5" fillId="16" borderId="57" xfId="0" applyFont="1" applyFill="1" applyBorder="1" applyAlignment="1" applyProtection="1">
      <alignment horizontal="center"/>
      <protection hidden="1"/>
    </xf>
    <xf numFmtId="0" fontId="5" fillId="21" borderId="43" xfId="0" applyFont="1" applyFill="1" applyBorder="1" applyAlignment="1" applyProtection="1">
      <alignment horizontal="center"/>
      <protection hidden="1"/>
    </xf>
    <xf numFmtId="0" fontId="5" fillId="21" borderId="42" xfId="0" applyFont="1" applyFill="1" applyBorder="1" applyAlignment="1" applyProtection="1">
      <alignment horizontal="center"/>
      <protection hidden="1"/>
    </xf>
    <xf numFmtId="0" fontId="5" fillId="21" borderId="63" xfId="0" applyFont="1" applyFill="1" applyBorder="1" applyAlignment="1" applyProtection="1">
      <alignment horizontal="center"/>
      <protection hidden="1"/>
    </xf>
    <xf numFmtId="1" fontId="34" fillId="0" borderId="3" xfId="0" applyNumberFormat="1" applyFont="1" applyFill="1" applyBorder="1" applyAlignment="1" applyProtection="1">
      <alignment horizontal="left"/>
      <protection locked="0"/>
    </xf>
    <xf numFmtId="1" fontId="34" fillId="0" borderId="4" xfId="0" applyNumberFormat="1" applyFont="1" applyFill="1" applyBorder="1" applyAlignment="1" applyProtection="1">
      <alignment horizontal="left"/>
      <protection locked="0"/>
    </xf>
    <xf numFmtId="1" fontId="34" fillId="0" borderId="12" xfId="0" applyNumberFormat="1" applyFont="1" applyFill="1" applyBorder="1" applyAlignment="1" applyProtection="1">
      <alignment horizontal="left"/>
      <protection locked="0"/>
    </xf>
    <xf numFmtId="0" fontId="7" fillId="0" borderId="49" xfId="0" applyFont="1" applyBorder="1" applyAlignment="1" applyProtection="1">
      <alignment horizontal="left"/>
      <protection locked="0"/>
    </xf>
    <xf numFmtId="0" fontId="7" fillId="0" borderId="20"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5" fillId="10" borderId="56" xfId="0" applyFont="1" applyFill="1" applyBorder="1" applyAlignment="1">
      <alignment horizontal="center"/>
    </xf>
    <xf numFmtId="0" fontId="5" fillId="10" borderId="57" xfId="0" applyFont="1" applyFill="1" applyBorder="1" applyAlignment="1">
      <alignment horizontal="center"/>
    </xf>
    <xf numFmtId="0" fontId="5" fillId="16" borderId="56" xfId="0" applyFont="1" applyFill="1" applyBorder="1" applyAlignment="1">
      <alignment horizontal="center"/>
    </xf>
    <xf numFmtId="0" fontId="5" fillId="16" borderId="59" xfId="0" applyFont="1" applyFill="1" applyBorder="1" applyAlignment="1">
      <alignment horizontal="center"/>
    </xf>
    <xf numFmtId="0" fontId="5" fillId="16" borderId="57" xfId="0" applyFont="1" applyFill="1" applyBorder="1" applyAlignment="1">
      <alignment horizontal="center"/>
    </xf>
    <xf numFmtId="0" fontId="5" fillId="15" borderId="59" xfId="0" applyFont="1" applyFill="1" applyBorder="1" applyAlignment="1">
      <alignment horizontal="center"/>
    </xf>
    <xf numFmtId="0" fontId="5" fillId="15" borderId="57" xfId="0" applyFont="1" applyFill="1" applyBorder="1" applyAlignment="1">
      <alignment horizontal="center"/>
    </xf>
    <xf numFmtId="0" fontId="10" fillId="7" borderId="56" xfId="0" applyFont="1" applyFill="1" applyBorder="1" applyAlignment="1" applyProtection="1">
      <alignment horizontal="left" vertical="top"/>
    </xf>
    <xf numFmtId="0" fontId="10" fillId="7" borderId="59" xfId="0" applyFont="1" applyFill="1" applyBorder="1" applyAlignment="1" applyProtection="1">
      <alignment horizontal="left" vertical="top"/>
    </xf>
    <xf numFmtId="0" fontId="10" fillId="7" borderId="62" xfId="0" applyFont="1" applyFill="1" applyBorder="1" applyAlignment="1" applyProtection="1">
      <alignment horizontal="left" vertical="top"/>
    </xf>
  </cellXfs>
  <cellStyles count="8">
    <cellStyle name="Codelistenwerte" xfId="7" xr:uid="{A5E09C00-BFC7-42D7-833A-86EDAD5CE360}"/>
    <cellStyle name="Euro" xfId="3" xr:uid="{00000000-0005-0000-0000-000000000000}"/>
    <cellStyle name="Hyperlink" xfId="6" builtinId="8"/>
    <cellStyle name="Normal" xfId="0" builtinId="0"/>
    <cellStyle name="Standard 2" xfId="1" xr:uid="{00000000-0005-0000-0000-000002000000}"/>
    <cellStyle name="Standard 2 2" xfId="2" xr:uid="{00000000-0005-0000-0000-000003000000}"/>
    <cellStyle name="Standard 3" xfId="4" xr:uid="{00000000-0005-0000-0000-000004000000}"/>
    <cellStyle name="Währung 2" xfId="5" xr:uid="{00000000-0005-0000-0000-000005000000}"/>
  </cellStyles>
  <dxfs count="368">
    <dxf>
      <fill>
        <patternFill patternType="darkDown"/>
      </fill>
    </dxf>
    <dxf>
      <fill>
        <patternFill>
          <bgColor theme="5" tint="0.39994506668294322"/>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color rgb="FF0070C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fill>
    </dxf>
    <dxf>
      <fill>
        <patternFill patternType="darkDown">
          <bgColor theme="0"/>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patternType="darkDown">
          <fgColor auto="1"/>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auto="1"/>
        </patternFill>
      </fill>
    </dxf>
    <dxf>
      <fill>
        <patternFill patternType="darkDown">
          <fgColor theme="1"/>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patternType="solid">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CD1719"/>
      <color rgb="FFCCECF6"/>
      <color rgb="FFEAEAEA"/>
      <color rgb="FFE68C8B"/>
      <color rgb="FFE68B8C"/>
      <color rgb="FF7FCEE9"/>
      <color rgb="FFFFDDDD"/>
      <color rgb="FFB7B7B7"/>
      <color rgb="FF8C0E28"/>
      <color rgb="FFB7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361837</xdr:colOff>
      <xdr:row>58</xdr:row>
      <xdr:rowOff>0</xdr:rowOff>
    </xdr:from>
    <xdr:to>
      <xdr:col>3</xdr:col>
      <xdr:colOff>1943100</xdr:colOff>
      <xdr:row>59</xdr:row>
      <xdr:rowOff>1422094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496062" y="13601700"/>
          <a:ext cx="1581263" cy="1622119"/>
        </a:xfrm>
        <a:prstGeom prst="rect">
          <a:avLst/>
        </a:prstGeom>
        <a:noFill/>
      </xdr:spPr>
    </xdr:pic>
    <xdr:clientData fPrintsWithSheet="0"/>
  </xdr:twoCellAnchor>
  <xdr:twoCellAnchor>
    <xdr:from>
      <xdr:col>0</xdr:col>
      <xdr:colOff>38100</xdr:colOff>
      <xdr:row>0</xdr:row>
      <xdr:rowOff>345872</xdr:rowOff>
    </xdr:from>
    <xdr:to>
      <xdr:col>0</xdr:col>
      <xdr:colOff>2261904</xdr:colOff>
      <xdr:row>0</xdr:row>
      <xdr:rowOff>1143000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38100" y="345872"/>
          <a:ext cx="2223804" cy="797128"/>
        </a:xfrm>
        <a:prstGeom prst="rect">
          <a:avLst/>
        </a:prstGeom>
      </xdr:spPr>
    </xdr:pic>
    <xdr:clientData/>
  </xdr:twoCellAnchor>
  <xdr:twoCellAnchor editAs="absolute">
    <xdr:from>
      <xdr:col>3</xdr:col>
      <xdr:colOff>391580</xdr:colOff>
      <xdr:row>60</xdr:row>
      <xdr:rowOff>142875</xdr:rowOff>
    </xdr:from>
    <xdr:to>
      <xdr:col>3</xdr:col>
      <xdr:colOff>2666997</xdr:colOff>
      <xdr:row>63</xdr:row>
      <xdr:rowOff>372591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7525805" y="15411450"/>
          <a:ext cx="2275417" cy="1753716"/>
        </a:xfrm>
        <a:prstGeom prst="rect">
          <a:avLst/>
        </a:prstGeom>
      </xdr:spPr>
    </xdr:pic>
    <xdr:clientData fPrintsWithSheet="0"/>
  </xdr:twoCellAnchor>
  <xdr:twoCellAnchor editAs="absolute">
    <xdr:from>
      <xdr:col>3</xdr:col>
      <xdr:colOff>3106209</xdr:colOff>
      <xdr:row>60</xdr:row>
      <xdr:rowOff>47625</xdr:rowOff>
    </xdr:from>
    <xdr:to>
      <xdr:col>5</xdr:col>
      <xdr:colOff>185208</xdr:colOff>
      <xdr:row>63</xdr:row>
      <xdr:rowOff>350614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240434" y="15316200"/>
          <a:ext cx="2641599" cy="1826989"/>
        </a:xfrm>
        <a:prstGeom prst="rect">
          <a:avLst/>
        </a:prstGeom>
      </xdr:spPr>
    </xdr:pic>
    <xdr:clientData fPrintsWithSheet="0"/>
  </xdr:twoCellAnchor>
  <xdr:twoCellAnchor editAs="absolute">
    <xdr:from>
      <xdr:col>3</xdr:col>
      <xdr:colOff>1991787</xdr:colOff>
      <xdr:row>57</xdr:row>
      <xdr:rowOff>85724</xdr:rowOff>
    </xdr:from>
    <xdr:to>
      <xdr:col>4</xdr:col>
      <xdr:colOff>933450</xdr:colOff>
      <xdr:row>59</xdr:row>
      <xdr:rowOff>1447315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126012" y="13487399"/>
          <a:ext cx="2265888" cy="1761641"/>
        </a:xfrm>
        <a:prstGeom prst="rect">
          <a:avLst/>
        </a:prstGeom>
      </xdr:spPr>
    </xdr:pic>
    <xdr:clientData fPrintsWithSheet="0"/>
  </xdr:twoCellAnchor>
  <xdr:twoCellAnchor editAs="absolute">
    <xdr:from>
      <xdr:col>4</xdr:col>
      <xdr:colOff>928477</xdr:colOff>
      <xdr:row>57</xdr:row>
      <xdr:rowOff>95250</xdr:rowOff>
    </xdr:from>
    <xdr:to>
      <xdr:col>5</xdr:col>
      <xdr:colOff>1025526</xdr:colOff>
      <xdr:row>59</xdr:row>
      <xdr:rowOff>1323975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1386927" y="13496925"/>
          <a:ext cx="2335424" cy="1628775"/>
        </a:xfrm>
        <a:prstGeom prst="rect">
          <a:avLst/>
        </a:prstGeom>
      </xdr:spPr>
    </xdr:pic>
    <xdr:clientData fPrintsWithSheet="0"/>
  </xdr:twoCellAnchor>
  <xdr:twoCellAnchor editAs="oneCell">
    <xdr:from>
      <xdr:col>0</xdr:col>
      <xdr:colOff>9527</xdr:colOff>
      <xdr:row>95</xdr:row>
      <xdr:rowOff>11827</xdr:rowOff>
    </xdr:from>
    <xdr:to>
      <xdr:col>5</xdr:col>
      <xdr:colOff>1038226</xdr:colOff>
      <xdr:row>99</xdr:row>
      <xdr:rowOff>388</xdr:rowOff>
    </xdr:to>
    <xdr:pic>
      <xdr:nvPicPr>
        <xdr:cNvPr id="4" name="Picture 3">
          <a:extLst>
            <a:ext uri="{FF2B5EF4-FFF2-40B4-BE49-F238E27FC236}">
              <a16:creationId xmlns:a16="http://schemas.microsoft.com/office/drawing/2014/main" id="{1E9134A0-A791-4825-90AF-E0561BF90055}"/>
            </a:ext>
          </a:extLst>
        </xdr:cNvPr>
        <xdr:cNvPicPr>
          <a:picLocks noChangeAspect="1"/>
        </xdr:cNvPicPr>
      </xdr:nvPicPr>
      <xdr:blipFill>
        <a:blip xmlns:r="http://schemas.openxmlformats.org/officeDocument/2006/relationships" r:embed="rId7"/>
        <a:stretch>
          <a:fillRect/>
        </a:stretch>
      </xdr:blipFill>
      <xdr:spPr>
        <a:xfrm>
          <a:off x="9527" y="21066218"/>
          <a:ext cx="13725938" cy="2161826"/>
        </a:xfrm>
        <a:prstGeom prst="rect">
          <a:avLst/>
        </a:prstGeom>
        <a:ln w="12700">
          <a:solidFill>
            <a:schemeClr val="tx1">
              <a:lumMod val="75000"/>
              <a:lumOff val="2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ZDW-KOE\ZDOS\Org,%20IT%20&amp;%20Support\Artikeldatenblatt\AP\V4_02.2020\Mockup_ADB_mit_Fraktionsdaten_BB_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eldatenblatt"/>
      <sheetName val="Zusatzinformationen Eigenmarken"/>
      <sheetName val="Historie"/>
      <sheetName val="Zusatzinformationen Lekkerland"/>
      <sheetName val="Suche externe Label und Siegel"/>
      <sheetName val="Kalkulation (optional)"/>
      <sheetName val="Dropdown Auswahl"/>
      <sheetName val="DD F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Bitte auswählen</v>
          </cell>
          <cell r="C3" t="str">
            <v>Bitte auswählen</v>
          </cell>
        </row>
        <row r="4">
          <cell r="A4" t="str">
            <v>Ja</v>
          </cell>
          <cell r="C4" t="str">
            <v>Hauptkörper</v>
          </cell>
        </row>
        <row r="5">
          <cell r="A5" t="str">
            <v>Nein</v>
          </cell>
          <cell r="C5" t="str">
            <v>Hauptkörper, Verschluss</v>
          </cell>
        </row>
        <row r="6">
          <cell r="A6" t="str">
            <v>Nur Etikett</v>
          </cell>
          <cell r="C6" t="str">
            <v>Hauptkörper, Eitkett</v>
          </cell>
        </row>
        <row r="7">
          <cell r="C7" t="str">
            <v>Hauptkörper, Verschluss, Etikett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mel.de/kennzeichnu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wps/portal/rsp/!ut/p/a1/rVLLbsIwEPwWDj1GfsSJzTGAGhJCK1pQSS7IxaYNeZlgobZfXyfqoaIiAal78q5mdmd3DBKwBknJT-kb12lV8rzJE3djY8LQkMGQMTyBwX2AyGiGEVtSA4gNAF4ID3by5_iHP_a9KaGRYax8A6CL0epxPrNh4F43v2NAF38Ie_jDM_3-dEzgYj56iPxwiqDjgheQgGRbaqXfQVwflSXkHbQ3eSp3suallqWqas3zpqjqai8z3QJ4rdNM5kfNi0JwA_tVbPPXnGvdNFfbVIDYJYQJxLDFd0JYZIvc5oUtSR26E5QJwdH5Mn_V9hyzXabHjhbQ5XffxWMjkl4UOcHg-catexo6NzcMr_h06f5wSDxjfWU8_tBg_f_eq2JlomD2p5U9MWg76vQVeYPBN-_jufQ!/dl5/d5/L2dBISEvZ0FBIS9nQSEh/?1dmy&amp;urile=wcm%3apath%3a%2FRSP-DE%2F3_Lieferantenportal%2F3_Projekte%2F3_Artikelstammdaten%2F3_Artikeldatenblatt%2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O237"/>
  <sheetViews>
    <sheetView showGridLines="0" tabSelected="1" topLeftCell="A79" zoomScaleNormal="100" workbookViewId="0">
      <selection activeCell="B102" sqref="B102:C102"/>
    </sheetView>
  </sheetViews>
  <sheetFormatPr defaultColWidth="11" defaultRowHeight="14.25" x14ac:dyDescent="0.2"/>
  <cols>
    <col min="1" max="1" width="41.25" customWidth="1"/>
    <col min="2" max="2" width="30.25" customWidth="1"/>
    <col min="3" max="3" width="22.125" customWidth="1"/>
    <col min="4" max="4" width="43.625" bestFit="1" customWidth="1"/>
    <col min="5" max="5" width="29.375" customWidth="1"/>
    <col min="6" max="6" width="13.75" customWidth="1"/>
    <col min="7" max="7" width="17.5" style="154" hidden="1" customWidth="1"/>
    <col min="8" max="8" width="16.75" style="154" hidden="1" customWidth="1"/>
    <col min="9" max="10" width="13.125" style="147" customWidth="1"/>
    <col min="11" max="14" width="13.125" style="46" customWidth="1"/>
    <col min="15" max="16384" width="11" style="46"/>
  </cols>
  <sheetData>
    <row r="1" spans="1:15" s="42" customFormat="1" ht="105.75" customHeight="1" thickBot="1" x14ac:dyDescent="0.3">
      <c r="A1" s="386" t="s">
        <v>813</v>
      </c>
      <c r="B1" s="387"/>
      <c r="C1" s="387"/>
      <c r="D1" s="235"/>
      <c r="E1" s="656" t="s">
        <v>2424</v>
      </c>
      <c r="F1" s="656"/>
      <c r="G1" s="148"/>
      <c r="H1" s="148"/>
      <c r="I1" s="143"/>
      <c r="J1" s="144"/>
      <c r="K1" s="41"/>
      <c r="L1" s="41"/>
      <c r="M1" s="41"/>
      <c r="N1" s="41"/>
      <c r="O1" s="41"/>
    </row>
    <row r="2" spans="1:15" s="42" customFormat="1" ht="19.5" customHeight="1" x14ac:dyDescent="0.3">
      <c r="A2" s="388" t="s">
        <v>815</v>
      </c>
      <c r="B2" s="500" t="s">
        <v>814</v>
      </c>
      <c r="C2" s="500"/>
      <c r="D2" s="387"/>
      <c r="E2" s="487" t="s">
        <v>1521</v>
      </c>
      <c r="F2" s="488"/>
      <c r="G2" s="148"/>
      <c r="H2" s="148"/>
      <c r="I2" s="143"/>
      <c r="J2" s="144"/>
      <c r="K2" s="41"/>
      <c r="L2" s="41"/>
      <c r="M2" s="41"/>
      <c r="N2" s="41"/>
      <c r="O2" s="41"/>
    </row>
    <row r="3" spans="1:15" s="42" customFormat="1" ht="38.1" customHeight="1" x14ac:dyDescent="0.25">
      <c r="A3" s="389" t="s">
        <v>578</v>
      </c>
      <c r="B3" s="493" t="s">
        <v>990</v>
      </c>
      <c r="C3" s="494"/>
      <c r="D3" s="390"/>
      <c r="E3" s="489"/>
      <c r="F3" s="490"/>
      <c r="G3" s="148"/>
      <c r="H3" s="148"/>
      <c r="I3" s="143"/>
      <c r="J3" s="144"/>
      <c r="K3" s="41"/>
      <c r="L3" s="41"/>
      <c r="M3" s="41"/>
      <c r="N3" s="41"/>
      <c r="O3" s="41"/>
    </row>
    <row r="4" spans="1:15" s="42" customFormat="1" ht="38.1" customHeight="1" x14ac:dyDescent="0.25">
      <c r="A4" s="391" t="s">
        <v>579</v>
      </c>
      <c r="B4" s="495"/>
      <c r="C4" s="496"/>
      <c r="D4" s="390"/>
      <c r="E4" s="489"/>
      <c r="F4" s="490"/>
      <c r="G4" s="148"/>
      <c r="H4" s="148"/>
      <c r="I4" s="143"/>
      <c r="J4" s="144"/>
      <c r="K4" s="41"/>
      <c r="L4" s="41"/>
      <c r="M4" s="41"/>
      <c r="N4" s="41"/>
      <c r="O4" s="41"/>
    </row>
    <row r="5" spans="1:15" s="42" customFormat="1" ht="38.1" customHeight="1" x14ac:dyDescent="0.25">
      <c r="A5" s="499" t="s">
        <v>585</v>
      </c>
      <c r="B5" s="495"/>
      <c r="C5" s="496"/>
      <c r="D5" s="390"/>
      <c r="E5" s="489"/>
      <c r="F5" s="490"/>
      <c r="G5" s="148"/>
      <c r="H5" s="148"/>
      <c r="I5" s="143"/>
      <c r="J5" s="144"/>
      <c r="K5" s="41"/>
      <c r="L5" s="41"/>
      <c r="M5" s="41"/>
      <c r="N5" s="41"/>
      <c r="O5" s="41"/>
    </row>
    <row r="6" spans="1:15" s="42" customFormat="1" ht="31.5" customHeight="1" x14ac:dyDescent="0.25">
      <c r="A6" s="499"/>
      <c r="B6" s="497"/>
      <c r="C6" s="498"/>
      <c r="D6" s="390"/>
      <c r="E6" s="489"/>
      <c r="F6" s="490"/>
      <c r="G6" s="148"/>
      <c r="H6" s="148"/>
      <c r="I6" s="143"/>
      <c r="J6" s="144"/>
      <c r="K6" s="41"/>
      <c r="L6" s="41"/>
      <c r="M6" s="41"/>
      <c r="N6" s="41"/>
      <c r="O6" s="41"/>
    </row>
    <row r="7" spans="1:15" s="43" customFormat="1" ht="15.75" x14ac:dyDescent="0.25">
      <c r="A7" s="392"/>
      <c r="B7" s="393"/>
      <c r="C7" s="393"/>
      <c r="D7" s="392"/>
      <c r="E7" s="489"/>
      <c r="F7" s="490"/>
      <c r="G7" s="149"/>
      <c r="H7" s="149"/>
      <c r="I7" s="119"/>
      <c r="J7" s="118"/>
    </row>
    <row r="8" spans="1:15" s="43" customFormat="1" ht="15.75" customHeight="1" x14ac:dyDescent="0.25">
      <c r="A8" s="472" t="s">
        <v>656</v>
      </c>
      <c r="B8" s="472"/>
      <c r="C8" s="473"/>
      <c r="D8" s="78" t="s">
        <v>1</v>
      </c>
      <c r="E8" s="489"/>
      <c r="F8" s="490"/>
      <c r="G8" s="149"/>
      <c r="H8" s="149"/>
      <c r="I8" s="119"/>
      <c r="J8" s="118"/>
    </row>
    <row r="9" spans="1:15" s="43" customFormat="1" ht="15.75" customHeight="1" x14ac:dyDescent="0.25">
      <c r="A9" s="472" t="s">
        <v>812</v>
      </c>
      <c r="B9" s="472"/>
      <c r="C9" s="473"/>
      <c r="D9" s="79" t="s">
        <v>587</v>
      </c>
      <c r="E9" s="489"/>
      <c r="F9" s="490"/>
      <c r="G9" s="149"/>
      <c r="H9" s="149"/>
      <c r="I9" s="119"/>
      <c r="J9" s="118"/>
    </row>
    <row r="10" spans="1:15" s="43" customFormat="1" ht="15.75" customHeight="1" x14ac:dyDescent="0.25">
      <c r="A10" s="472" t="s">
        <v>646</v>
      </c>
      <c r="B10" s="472"/>
      <c r="C10" s="473"/>
      <c r="D10" s="80"/>
      <c r="E10" s="489"/>
      <c r="F10" s="490"/>
      <c r="G10" s="149"/>
      <c r="H10" s="149"/>
      <c r="I10" s="119"/>
      <c r="J10" s="118"/>
    </row>
    <row r="11" spans="1:15" s="43" customFormat="1" ht="16.149999999999999" customHeight="1" x14ac:dyDescent="0.25">
      <c r="A11" s="485" t="s">
        <v>575</v>
      </c>
      <c r="B11" s="485"/>
      <c r="C11" s="486"/>
      <c r="D11" s="78" t="s">
        <v>1</v>
      </c>
      <c r="E11" s="489"/>
      <c r="F11" s="490"/>
      <c r="G11" s="149"/>
      <c r="H11" s="149"/>
      <c r="I11" s="119"/>
      <c r="J11" s="118"/>
    </row>
    <row r="12" spans="1:15" s="43" customFormat="1" ht="17.25" customHeight="1" thickBot="1" x14ac:dyDescent="0.3">
      <c r="A12" s="394" t="s">
        <v>657</v>
      </c>
      <c r="B12" s="395"/>
      <c r="C12" s="396"/>
      <c r="D12" s="81" t="s">
        <v>323</v>
      </c>
      <c r="E12" s="491"/>
      <c r="F12" s="492"/>
      <c r="G12" s="149"/>
      <c r="H12" s="149"/>
      <c r="I12" s="119"/>
      <c r="J12" s="118"/>
    </row>
    <row r="13" spans="1:15" s="43" customFormat="1" ht="16.5" thickBot="1" x14ac:dyDescent="0.3">
      <c r="A13" s="474" t="s">
        <v>316</v>
      </c>
      <c r="B13" s="475"/>
      <c r="C13" s="475"/>
      <c r="D13" s="475"/>
      <c r="E13" s="475"/>
      <c r="F13" s="476"/>
      <c r="G13" s="149"/>
      <c r="H13" s="149"/>
      <c r="I13" s="119"/>
      <c r="J13" s="118"/>
    </row>
    <row r="14" spans="1:15" s="43" customFormat="1" ht="15.75" x14ac:dyDescent="0.25">
      <c r="A14" s="9" t="s">
        <v>23</v>
      </c>
      <c r="B14" s="477"/>
      <c r="C14" s="478"/>
      <c r="D14" s="12" t="s">
        <v>325</v>
      </c>
      <c r="E14" s="483"/>
      <c r="F14" s="484"/>
      <c r="G14" s="149"/>
      <c r="H14" s="149"/>
      <c r="I14" s="119"/>
      <c r="J14" s="118"/>
    </row>
    <row r="15" spans="1:15" s="43" customFormat="1" ht="15.75" x14ac:dyDescent="0.25">
      <c r="A15" s="10" t="s">
        <v>24</v>
      </c>
      <c r="B15" s="479"/>
      <c r="C15" s="480"/>
      <c r="D15" s="13" t="s">
        <v>22</v>
      </c>
      <c r="E15" s="481"/>
      <c r="F15" s="482"/>
      <c r="G15" s="149"/>
      <c r="H15" s="149"/>
      <c r="I15" s="119"/>
      <c r="J15" s="118"/>
    </row>
    <row r="16" spans="1:15" s="43" customFormat="1" ht="15.75" x14ac:dyDescent="0.25">
      <c r="A16" s="10" t="s">
        <v>24</v>
      </c>
      <c r="B16" s="481"/>
      <c r="C16" s="510"/>
      <c r="D16" s="14" t="s">
        <v>22</v>
      </c>
      <c r="E16" s="481"/>
      <c r="F16" s="482"/>
      <c r="G16" s="149"/>
      <c r="H16" s="149"/>
      <c r="I16" s="119"/>
      <c r="J16" s="118"/>
    </row>
    <row r="17" spans="1:11" s="43" customFormat="1" ht="15.75" x14ac:dyDescent="0.25">
      <c r="A17" s="10" t="s">
        <v>819</v>
      </c>
      <c r="B17" s="501"/>
      <c r="C17" s="502"/>
      <c r="D17" s="14" t="s">
        <v>148</v>
      </c>
      <c r="E17" s="501"/>
      <c r="F17" s="503"/>
      <c r="G17" s="149"/>
      <c r="H17" s="149"/>
      <c r="I17" s="119"/>
      <c r="J17" s="118"/>
    </row>
    <row r="18" spans="1:11" s="43" customFormat="1" ht="15.75" x14ac:dyDescent="0.25">
      <c r="A18" s="10" t="s">
        <v>82</v>
      </c>
      <c r="B18" s="501"/>
      <c r="C18" s="502"/>
      <c r="D18" s="14" t="s">
        <v>83</v>
      </c>
      <c r="E18" s="501"/>
      <c r="F18" s="503"/>
      <c r="G18" s="149"/>
      <c r="H18" s="149"/>
      <c r="I18" s="119"/>
      <c r="J18" s="118"/>
    </row>
    <row r="19" spans="1:11" s="43" customFormat="1" ht="15.75" x14ac:dyDescent="0.25">
      <c r="A19" s="10" t="s">
        <v>304</v>
      </c>
      <c r="B19" s="66"/>
      <c r="C19" s="92" t="str">
        <f>IFERROR(VLOOKUP(B19,'Dropdown Auswahl'!$F$2:$G$8,2,FALSE),"")</f>
        <v/>
      </c>
      <c r="D19" s="14" t="s">
        <v>305</v>
      </c>
      <c r="E19" s="481"/>
      <c r="F19" s="482"/>
      <c r="G19" s="149"/>
      <c r="H19" s="149"/>
      <c r="I19" s="119"/>
      <c r="J19" s="118"/>
    </row>
    <row r="20" spans="1:11" s="43" customFormat="1" ht="15.75" x14ac:dyDescent="0.25">
      <c r="A20" s="10" t="s">
        <v>1519</v>
      </c>
      <c r="B20" s="501"/>
      <c r="C20" s="502"/>
      <c r="D20" s="14" t="s">
        <v>84</v>
      </c>
      <c r="E20" s="504"/>
      <c r="F20" s="505"/>
      <c r="G20" s="149"/>
      <c r="H20" s="149"/>
      <c r="I20" s="119"/>
      <c r="J20" s="118"/>
    </row>
    <row r="21" spans="1:11" s="43" customFormat="1" ht="16.5" thickBot="1" x14ac:dyDescent="0.3">
      <c r="A21" s="11" t="s">
        <v>85</v>
      </c>
      <c r="B21" s="520"/>
      <c r="C21" s="520"/>
      <c r="D21" s="15" t="s">
        <v>972</v>
      </c>
      <c r="E21" s="441"/>
      <c r="F21" s="521"/>
      <c r="G21" s="149"/>
      <c r="H21" s="149"/>
      <c r="I21" s="119"/>
      <c r="J21" s="118"/>
    </row>
    <row r="22" spans="1:11" s="43" customFormat="1" ht="16.5" customHeight="1" thickBot="1" x14ac:dyDescent="0.3">
      <c r="A22" s="514" t="s">
        <v>973</v>
      </c>
      <c r="B22" s="515"/>
      <c r="C22" s="515"/>
      <c r="D22" s="515"/>
      <c r="E22" s="475"/>
      <c r="F22" s="516"/>
      <c r="G22" s="149"/>
      <c r="H22" s="149"/>
      <c r="I22" s="119"/>
      <c r="J22" s="118"/>
    </row>
    <row r="23" spans="1:11" s="43" customFormat="1" ht="16.5" customHeight="1" x14ac:dyDescent="0.25">
      <c r="A23" s="9" t="s">
        <v>1529</v>
      </c>
      <c r="B23" s="103"/>
      <c r="C23" s="342" t="s">
        <v>91</v>
      </c>
      <c r="D23" s="16" t="s">
        <v>820</v>
      </c>
      <c r="E23" s="104"/>
      <c r="F23" s="50" t="s">
        <v>91</v>
      </c>
      <c r="G23" s="149"/>
      <c r="H23" s="149"/>
      <c r="I23" s="119"/>
      <c r="J23" s="118"/>
    </row>
    <row r="24" spans="1:11" s="43" customFormat="1" ht="16.5" customHeight="1" x14ac:dyDescent="0.25">
      <c r="A24" s="10" t="s">
        <v>25</v>
      </c>
      <c r="B24" s="533"/>
      <c r="C24" s="534"/>
      <c r="D24" s="17" t="s">
        <v>974</v>
      </c>
      <c r="E24" s="49"/>
      <c r="F24" s="48"/>
      <c r="G24" s="149"/>
      <c r="H24" s="149"/>
      <c r="I24" s="119"/>
      <c r="J24" s="118"/>
    </row>
    <row r="25" spans="1:11" s="43" customFormat="1" ht="16.5" customHeight="1" thickBot="1" x14ac:dyDescent="0.3">
      <c r="A25" s="11" t="s">
        <v>2</v>
      </c>
      <c r="B25" s="511"/>
      <c r="C25" s="512"/>
      <c r="D25" s="15" t="s">
        <v>86</v>
      </c>
      <c r="E25" s="511"/>
      <c r="F25" s="513"/>
      <c r="G25" s="149"/>
      <c r="H25" s="149"/>
      <c r="I25" s="119"/>
      <c r="J25" s="118"/>
    </row>
    <row r="26" spans="1:11" s="43" customFormat="1" ht="16.5" thickBot="1" x14ac:dyDescent="0.3">
      <c r="A26" s="514" t="s">
        <v>317</v>
      </c>
      <c r="B26" s="515"/>
      <c r="C26" s="515"/>
      <c r="D26" s="515"/>
      <c r="E26" s="515"/>
      <c r="F26" s="516"/>
      <c r="G26" s="150"/>
      <c r="H26" s="149"/>
      <c r="I26" s="119"/>
      <c r="J26" s="118"/>
    </row>
    <row r="27" spans="1:11" s="43" customFormat="1" ht="15.75" x14ac:dyDescent="0.25">
      <c r="A27" s="9" t="s">
        <v>975</v>
      </c>
      <c r="B27" s="517"/>
      <c r="C27" s="518"/>
      <c r="D27" s="518"/>
      <c r="E27" s="518"/>
      <c r="F27" s="519"/>
      <c r="G27" s="151"/>
      <c r="H27" s="152"/>
      <c r="I27" s="145"/>
      <c r="J27" s="146"/>
      <c r="K27" s="44"/>
    </row>
    <row r="28" spans="1:11" s="43" customFormat="1" ht="15.75" x14ac:dyDescent="0.25">
      <c r="A28" s="10" t="s">
        <v>816</v>
      </c>
      <c r="B28" s="527"/>
      <c r="C28" s="528"/>
      <c r="D28" s="528"/>
      <c r="E28" s="528"/>
      <c r="F28" s="529"/>
      <c r="G28" s="151"/>
      <c r="H28" s="152"/>
      <c r="I28" s="145"/>
      <c r="J28" s="146"/>
      <c r="K28" s="44"/>
    </row>
    <row r="29" spans="1:11" s="43" customFormat="1" ht="15.75" x14ac:dyDescent="0.25">
      <c r="A29" s="10" t="s">
        <v>811</v>
      </c>
      <c r="B29" s="530"/>
      <c r="C29" s="531"/>
      <c r="D29" s="531"/>
      <c r="E29" s="531"/>
      <c r="F29" s="532"/>
      <c r="G29" s="151"/>
      <c r="H29" s="152"/>
      <c r="I29" s="145"/>
      <c r="J29" s="146"/>
      <c r="K29" s="44"/>
    </row>
    <row r="30" spans="1:11" s="43" customFormat="1" ht="16.5" thickBot="1" x14ac:dyDescent="0.3">
      <c r="A30" s="10" t="s">
        <v>1468</v>
      </c>
      <c r="B30" s="501"/>
      <c r="C30" s="506"/>
      <c r="D30" s="506"/>
      <c r="E30" s="506"/>
      <c r="F30" s="503"/>
      <c r="G30" s="151"/>
      <c r="H30" s="152"/>
      <c r="I30" s="145"/>
      <c r="J30" s="146"/>
      <c r="K30" s="44"/>
    </row>
    <row r="31" spans="1:11" s="43" customFormat="1" ht="16.5" thickBot="1" x14ac:dyDescent="0.3">
      <c r="A31" s="435" t="s">
        <v>5</v>
      </c>
      <c r="B31" s="436"/>
      <c r="C31" s="436"/>
      <c r="D31" s="436"/>
      <c r="E31" s="436"/>
      <c r="F31" s="437"/>
      <c r="G31" s="151"/>
      <c r="H31" s="152"/>
      <c r="I31" s="145"/>
      <c r="J31" s="146"/>
      <c r="K31" s="44"/>
    </row>
    <row r="32" spans="1:11" s="45" customFormat="1" ht="15.75" x14ac:dyDescent="0.25">
      <c r="A32" s="10" t="s">
        <v>1977</v>
      </c>
      <c r="B32" s="120"/>
      <c r="C32" s="132" t="str">
        <f xml:space="preserve">
IF(
OR(
AND(LEFT(E32,2)="HE",LEN(B32)=13),
AND(LEFT(E32,2)="HK",LEN(B32)=8),
AND(LEFT(E32,2)="IC",LEN(B32)=14),
AND(LEFT(E32,2)="I6",LEN(B32)=16),
AND(LEFT(E32,2)="VC",LEN(B32)=7),
AND(LEFT(E32,2)="UC",OR(LEN(B32)=10,LEN(B32)=11,LEN(B32)=12)),
AND(LEFT(E32,1)="Z",LEN(B32)=0)
),
"GTIN-Länge plausibel",
IF(OR(B32="",E32=""),"",
"GTIN-Länge unplausibel"))</f>
        <v/>
      </c>
      <c r="D32" s="14" t="s">
        <v>94</v>
      </c>
      <c r="E32" s="479"/>
      <c r="F32" s="507"/>
      <c r="G32" s="151"/>
      <c r="H32" s="150"/>
      <c r="I32" s="116"/>
      <c r="J32" s="117"/>
    </row>
    <row r="33" spans="1:10" s="45" customFormat="1" ht="15.75" x14ac:dyDescent="0.25">
      <c r="A33" s="18" t="s">
        <v>1978</v>
      </c>
      <c r="B33" s="130"/>
      <c r="C33" s="129"/>
      <c r="D33" s="141" t="s">
        <v>651</v>
      </c>
      <c r="E33" s="522" t="s">
        <v>324</v>
      </c>
      <c r="F33" s="545"/>
      <c r="G33" s="150"/>
      <c r="H33" s="150"/>
      <c r="I33" s="116"/>
      <c r="J33" s="117"/>
    </row>
    <row r="34" spans="1:10" s="45" customFormat="1" ht="15.75" x14ac:dyDescent="0.25">
      <c r="A34" s="10" t="s">
        <v>333</v>
      </c>
      <c r="B34" s="530"/>
      <c r="C34" s="546"/>
      <c r="D34" s="13" t="s">
        <v>971</v>
      </c>
      <c r="E34" s="341"/>
      <c r="F34" s="131" t="str">
        <f>IFERROR(VLOOKUP(E34,'Dropdown Auswahl'!J2:K12,2,FALSE),"")</f>
        <v/>
      </c>
      <c r="G34" s="150"/>
      <c r="H34" s="150"/>
      <c r="I34" s="116"/>
      <c r="J34" s="117"/>
    </row>
    <row r="35" spans="1:10" s="45" customFormat="1" ht="15.75" x14ac:dyDescent="0.25">
      <c r="A35" s="10" t="s">
        <v>87</v>
      </c>
      <c r="B35" s="339"/>
      <c r="C35" s="98" t="str">
        <f>IFERROR(VLOOKUP(B35,'Dropdown Auswahl'!$L$2:$M$141,2,FALSE),"")</f>
        <v/>
      </c>
      <c r="D35" s="14" t="s">
        <v>301</v>
      </c>
      <c r="E35" s="101"/>
      <c r="F35" s="340" t="s">
        <v>3256</v>
      </c>
      <c r="G35" s="150"/>
      <c r="H35" s="150"/>
      <c r="I35" s="116"/>
      <c r="J35" s="117"/>
    </row>
    <row r="36" spans="1:10" s="45" customFormat="1" ht="16.5" thickBot="1" x14ac:dyDescent="0.3">
      <c r="A36" s="68" t="s">
        <v>2425</v>
      </c>
      <c r="B36" s="522"/>
      <c r="C36" s="523"/>
      <c r="D36" s="524"/>
      <c r="E36" s="525"/>
      <c r="F36" s="526"/>
      <c r="G36" s="150"/>
      <c r="H36" s="150"/>
      <c r="I36" s="116"/>
      <c r="J36" s="117"/>
    </row>
    <row r="37" spans="1:10" s="45" customFormat="1" ht="16.5" thickBot="1" x14ac:dyDescent="0.3">
      <c r="A37" s="435" t="s">
        <v>982</v>
      </c>
      <c r="B37" s="436"/>
      <c r="C37" s="436"/>
      <c r="D37" s="436"/>
      <c r="E37" s="436"/>
      <c r="F37" s="437"/>
      <c r="G37" s="150"/>
      <c r="H37" s="150"/>
      <c r="I37" s="116"/>
      <c r="J37" s="117"/>
    </row>
    <row r="38" spans="1:10" s="45" customFormat="1" ht="15.75" x14ac:dyDescent="0.25">
      <c r="A38" s="10" t="s">
        <v>321</v>
      </c>
      <c r="B38" s="535" t="s">
        <v>324</v>
      </c>
      <c r="C38" s="535"/>
      <c r="D38" s="540"/>
      <c r="E38" s="541"/>
      <c r="F38" s="542"/>
      <c r="G38" s="150"/>
      <c r="H38" s="150"/>
      <c r="I38" s="116"/>
      <c r="J38" s="117"/>
    </row>
    <row r="39" spans="1:10" s="45" customFormat="1" ht="15.75" x14ac:dyDescent="0.25">
      <c r="A39" s="10" t="s">
        <v>1986</v>
      </c>
      <c r="B39" s="125"/>
      <c r="C39" s="121" t="str">
        <f xml:space="preserve">
IF(
OR(
AND(LEFT(E39,2)="HE",LEN(B39)=13),
AND(LEFT(E39,2)="HK",LEN(B39)=8),
AND(LEFT(E39,2)="IC",LEN(B39)=14),
AND(LEFT(E39,2)="I6",LEN(B39)=16),
AND(LEFT(E39,2)="VC",LEN(B39)=7),
AND(LEFT(E39,2)="UC",OR(LEN(B39)=10,LEN(B39)=11,LEN(B39)=12)),
AND(LEFT(E39,1)="Z",LEN(B39)=0)
),
"GTIN-Länge plausibel",
IF(OR(B39="",E39=""),"",
"GTIN-Länge unplausibel"))</f>
        <v/>
      </c>
      <c r="D39" s="13" t="s">
        <v>94</v>
      </c>
      <c r="E39" s="536"/>
      <c r="F39" s="537"/>
      <c r="G39" s="150"/>
      <c r="H39" s="150"/>
      <c r="I39" s="116"/>
      <c r="J39" s="117"/>
    </row>
    <row r="40" spans="1:10" s="45" customFormat="1" ht="15.75" x14ac:dyDescent="0.25">
      <c r="A40" s="18" t="s">
        <v>1980</v>
      </c>
      <c r="B40" s="120"/>
      <c r="C40" s="124"/>
      <c r="D40" s="14" t="s">
        <v>1982</v>
      </c>
      <c r="E40" s="538"/>
      <c r="F40" s="539"/>
      <c r="G40" s="150"/>
      <c r="H40" s="150"/>
      <c r="I40" s="116"/>
      <c r="J40" s="117"/>
    </row>
    <row r="41" spans="1:10" s="45" customFormat="1" ht="16.5" thickBot="1" x14ac:dyDescent="0.3">
      <c r="A41" s="10" t="s">
        <v>650</v>
      </c>
      <c r="B41" s="549"/>
      <c r="C41" s="549"/>
      <c r="D41" s="24" t="s">
        <v>643</v>
      </c>
      <c r="E41" s="123"/>
      <c r="F41" s="128" t="str">
        <f>IFERROR(VLOOKUP(E41,'Dropdown Auswahl'!$L$2:$M$141,2,FALSE),"")</f>
        <v/>
      </c>
      <c r="G41" s="150"/>
      <c r="H41" s="150"/>
      <c r="I41" s="116"/>
      <c r="J41" s="117"/>
    </row>
    <row r="42" spans="1:10" s="45" customFormat="1" ht="16.5" hidden="1" thickBot="1" x14ac:dyDescent="0.3">
      <c r="A42" s="10" t="s">
        <v>26</v>
      </c>
      <c r="B42" s="543"/>
      <c r="C42" s="544"/>
      <c r="D42" s="524"/>
      <c r="E42" s="525"/>
      <c r="F42" s="526"/>
      <c r="G42" s="150"/>
      <c r="H42" s="150"/>
      <c r="I42" s="116"/>
      <c r="J42" s="117"/>
    </row>
    <row r="43" spans="1:10" s="45" customFormat="1" ht="16.5" thickBot="1" x14ac:dyDescent="0.3">
      <c r="A43" s="435" t="s">
        <v>980</v>
      </c>
      <c r="B43" s="436"/>
      <c r="C43" s="436"/>
      <c r="D43" s="436"/>
      <c r="E43" s="436"/>
      <c r="F43" s="437"/>
      <c r="G43" s="150"/>
      <c r="H43" s="150"/>
      <c r="I43" s="116"/>
      <c r="J43" s="117"/>
    </row>
    <row r="44" spans="1:10" s="45" customFormat="1" ht="15.75" x14ac:dyDescent="0.25">
      <c r="A44" s="10" t="s">
        <v>976</v>
      </c>
      <c r="B44" s="535" t="s">
        <v>324</v>
      </c>
      <c r="C44" s="535"/>
      <c r="D44" s="47" t="s">
        <v>977</v>
      </c>
      <c r="E44" s="107" t="s">
        <v>324</v>
      </c>
      <c r="F44" s="126" t="str">
        <f>IFERROR(VLOOKUP(E44,'Dropdown Auswahl'!$AQ$2:$AR$4,2,FALSE),"")</f>
        <v/>
      </c>
      <c r="G44" s="150"/>
      <c r="H44" s="150"/>
      <c r="I44" s="116"/>
      <c r="J44" s="117"/>
    </row>
    <row r="45" spans="1:10" s="45" customFormat="1" ht="15.75" x14ac:dyDescent="0.25">
      <c r="A45" s="10" t="s">
        <v>1987</v>
      </c>
      <c r="B45" s="124"/>
      <c r="C45" s="121" t="str">
        <f xml:space="preserve">
IF(
OR(
AND(LEFT(E45,2)="HE",LEN(B45)=13),
AND(LEFT(E45,2)="HK",LEN(B45)=8),
AND(LEFT(E45,2)="IC",LEN(B45)=14),
AND(LEFT(E45,2)="I6",LEN(B45)=16),
AND(LEFT(E45,2)="VC",LEN(B45)=7),
AND(LEFT(E45,2)="UC",OR(LEN(B45)=10,LEN(B45)=11,LEN(B45)=12)),
AND(LEFT(E45,1)="Z",LEN(B45)=0)
),
"GTIN-Länge plausibel",
IF(OR(B45="",E45=""),"",
"GTIN-Länge unplausibel"))</f>
        <v/>
      </c>
      <c r="D45" s="14" t="s">
        <v>94</v>
      </c>
      <c r="E45" s="547"/>
      <c r="F45" s="548"/>
      <c r="G45" s="150"/>
      <c r="H45" s="150"/>
      <c r="I45" s="116"/>
      <c r="J45" s="117"/>
    </row>
    <row r="46" spans="1:10" s="45" customFormat="1" ht="15.75" x14ac:dyDescent="0.25">
      <c r="A46" s="18" t="s">
        <v>1981</v>
      </c>
      <c r="B46" s="120"/>
      <c r="C46" s="124"/>
      <c r="D46" s="14" t="s">
        <v>1983</v>
      </c>
      <c r="E46" s="538"/>
      <c r="F46" s="539"/>
      <c r="G46" s="150"/>
      <c r="H46" s="150"/>
      <c r="I46" s="116"/>
      <c r="J46" s="117"/>
    </row>
    <row r="47" spans="1:10" s="45" customFormat="1" ht="16.5" thickBot="1" x14ac:dyDescent="0.3">
      <c r="A47" s="10" t="s">
        <v>981</v>
      </c>
      <c r="B47" s="549"/>
      <c r="C47" s="549"/>
      <c r="D47" s="14" t="s">
        <v>1469</v>
      </c>
      <c r="E47" s="93"/>
      <c r="F47" s="83" t="str">
        <f>IFERROR(VLOOKUP(E47,'Dropdown Auswahl'!$L$2:$M$141,2,FALSE),"")</f>
        <v/>
      </c>
      <c r="G47" s="150"/>
      <c r="H47" s="150"/>
      <c r="I47" s="116"/>
      <c r="J47" s="117"/>
    </row>
    <row r="48" spans="1:10" s="45" customFormat="1" ht="16.5" hidden="1" thickBot="1" x14ac:dyDescent="0.3">
      <c r="A48" s="10" t="s">
        <v>26</v>
      </c>
      <c r="B48" s="93"/>
      <c r="C48" s="438"/>
      <c r="D48" s="438"/>
      <c r="E48" s="438"/>
      <c r="F48" s="456"/>
      <c r="G48" s="150"/>
      <c r="H48" s="150"/>
      <c r="I48" s="116"/>
      <c r="J48" s="117"/>
    </row>
    <row r="49" spans="1:14" s="45" customFormat="1" ht="16.5" thickBot="1" x14ac:dyDescent="0.3">
      <c r="A49" s="435" t="s">
        <v>645</v>
      </c>
      <c r="B49" s="436"/>
      <c r="C49" s="436"/>
      <c r="D49" s="436"/>
      <c r="E49" s="436"/>
      <c r="F49" s="437"/>
      <c r="G49" s="412"/>
      <c r="H49" s="412"/>
      <c r="I49" s="412"/>
      <c r="J49" s="413"/>
    </row>
    <row r="50" spans="1:14" s="45" customFormat="1" ht="15.75" x14ac:dyDescent="0.25">
      <c r="A50" s="10" t="s">
        <v>983</v>
      </c>
      <c r="B50" s="438"/>
      <c r="C50" s="438"/>
      <c r="D50" s="14" t="s">
        <v>3</v>
      </c>
      <c r="E50" s="76"/>
      <c r="F50" s="83" t="str">
        <f>IFERROR(VLOOKUP(E50,'Dropdown Auswahl'!T2:U4,2,FALSE),"")</f>
        <v/>
      </c>
      <c r="G50" s="412"/>
      <c r="H50" s="412"/>
      <c r="I50" s="412"/>
      <c r="J50" s="413"/>
    </row>
    <row r="51" spans="1:14" s="45" customFormat="1" ht="16.5" thickBot="1" x14ac:dyDescent="0.3">
      <c r="A51" s="27" t="s">
        <v>1961</v>
      </c>
      <c r="B51" s="296"/>
      <c r="C51" s="297"/>
      <c r="D51" s="298" t="s">
        <v>4</v>
      </c>
      <c r="E51" s="299"/>
      <c r="F51" s="128" t="str">
        <f>IFERROR(VLOOKUP(E51,'Dropdown Auswahl'!V2:W255,2,FALSE),"")</f>
        <v/>
      </c>
      <c r="G51" s="412"/>
      <c r="H51" s="412"/>
      <c r="I51" s="412"/>
      <c r="J51" s="413"/>
    </row>
    <row r="52" spans="1:14" s="45" customFormat="1" ht="15.75" x14ac:dyDescent="0.25">
      <c r="A52" s="300" t="s">
        <v>31</v>
      </c>
      <c r="B52" s="270"/>
      <c r="C52" s="301" t="str">
        <f>IFERROR(VLOOKUP(B52,'Dropdown Auswahl'!$Z$2:$AA$13,2,FALSE),"")</f>
        <v/>
      </c>
      <c r="D52" s="16" t="s">
        <v>31</v>
      </c>
      <c r="E52" s="270"/>
      <c r="F52" s="89" t="str">
        <f>IFERROR(VLOOKUP(E52,'Dropdown Auswahl'!$Z$2:$AA$8,2,FALSE),"")</f>
        <v/>
      </c>
      <c r="G52" s="412"/>
      <c r="H52" s="412"/>
      <c r="I52" s="412"/>
      <c r="J52" s="413"/>
    </row>
    <row r="53" spans="1:14" s="45" customFormat="1" ht="16.5" thickBot="1" x14ac:dyDescent="0.3">
      <c r="A53" s="20" t="s">
        <v>31</v>
      </c>
      <c r="B53" s="271"/>
      <c r="C53" s="88" t="str">
        <f>IFERROR(VLOOKUP(B53,'Dropdown Auswahl'!$Z$2:$AA$13,2,FALSE),"")</f>
        <v/>
      </c>
      <c r="D53" s="22" t="s">
        <v>31</v>
      </c>
      <c r="E53" s="271"/>
      <c r="F53" s="91" t="str">
        <f>IFERROR(VLOOKUP(E53,'Dropdown Auswahl'!$Z$2:$AA$8,2,FALSE),"")</f>
        <v/>
      </c>
      <c r="G53" s="412"/>
      <c r="H53" s="412"/>
      <c r="I53" s="412"/>
      <c r="J53" s="413"/>
    </row>
    <row r="54" spans="1:14" s="45" customFormat="1" ht="15.75" x14ac:dyDescent="0.25">
      <c r="A54" s="62" t="s">
        <v>628</v>
      </c>
      <c r="B54" s="63"/>
      <c r="C54" s="87" t="str">
        <f>IFERROR(VLOOKUP(B54,'Dropdown Auswahl'!$X$2:$Y$736,2,FALSE),"")</f>
        <v/>
      </c>
      <c r="D54" s="64" t="s">
        <v>628</v>
      </c>
      <c r="E54" s="95"/>
      <c r="F54" s="90" t="str">
        <f>IFERROR(VLOOKUP(E54,'Dropdown Auswahl'!$X$2:$Y$736,2,FALSE),"")</f>
        <v/>
      </c>
      <c r="G54" s="412"/>
      <c r="H54" s="412"/>
      <c r="I54" s="412"/>
      <c r="J54" s="413"/>
    </row>
    <row r="55" spans="1:14" s="45" customFormat="1" ht="15.75" x14ac:dyDescent="0.25">
      <c r="A55" s="62" t="s">
        <v>628</v>
      </c>
      <c r="B55" s="63"/>
      <c r="C55" s="87" t="str">
        <f>IFERROR(VLOOKUP(B55,'Dropdown Auswahl'!$X$2:$Y$736,2,FALSE),"")</f>
        <v/>
      </c>
      <c r="D55" s="64" t="s">
        <v>628</v>
      </c>
      <c r="E55" s="272"/>
      <c r="F55" s="90" t="str">
        <f>IFERROR(VLOOKUP(E55,'Dropdown Auswahl'!$X$2:$Y$736,2,FALSE),"")</f>
        <v/>
      </c>
      <c r="G55" s="412"/>
      <c r="H55" s="412"/>
      <c r="I55" s="412"/>
      <c r="J55" s="413"/>
    </row>
    <row r="56" spans="1:14" s="45" customFormat="1" ht="15.75" customHeight="1" x14ac:dyDescent="0.25">
      <c r="A56" s="19" t="s">
        <v>628</v>
      </c>
      <c r="B56" s="8"/>
      <c r="C56" s="87" t="str">
        <f>IFERROR(VLOOKUP(B56,'Dropdown Auswahl'!$X$2:$Y$736,2,FALSE),"")</f>
        <v/>
      </c>
      <c r="D56" s="17" t="s">
        <v>628</v>
      </c>
      <c r="E56" s="93"/>
      <c r="F56" s="90" t="str">
        <f>IFERROR(VLOOKUP(E56,'Dropdown Auswahl'!$X$2:$Y$736,2,FALSE),"")</f>
        <v/>
      </c>
      <c r="G56" s="412"/>
      <c r="H56" s="412"/>
      <c r="I56" s="412"/>
      <c r="J56" s="413"/>
    </row>
    <row r="57" spans="1:14" s="45" customFormat="1" ht="15.75" customHeight="1" thickBot="1" x14ac:dyDescent="0.3">
      <c r="A57" s="20" t="s">
        <v>628</v>
      </c>
      <c r="B57" s="65"/>
      <c r="C57" s="88" t="str">
        <f>IFERROR(VLOOKUP(B57,'Dropdown Auswahl'!$X$2:$Y$736,2,FALSE),"")</f>
        <v/>
      </c>
      <c r="D57" s="22" t="s">
        <v>628</v>
      </c>
      <c r="E57" s="94"/>
      <c r="F57" s="91" t="str">
        <f>IFERROR(VLOOKUP(E57,'Dropdown Auswahl'!$X$2:$Y$736,2,FALSE),"")</f>
        <v/>
      </c>
      <c r="G57" s="416"/>
      <c r="H57" s="412"/>
      <c r="I57" s="412"/>
      <c r="J57" s="413"/>
    </row>
    <row r="58" spans="1:14" s="43" customFormat="1" ht="15.75" x14ac:dyDescent="0.25">
      <c r="A58" s="550" t="s">
        <v>9</v>
      </c>
      <c r="B58" s="551"/>
      <c r="C58" s="551"/>
      <c r="D58" s="551"/>
      <c r="E58" s="551"/>
      <c r="F58" s="552"/>
      <c r="G58" s="405"/>
      <c r="H58" s="405"/>
      <c r="I58" s="405"/>
      <c r="J58" s="405"/>
      <c r="K58" s="405"/>
      <c r="L58" s="109"/>
      <c r="M58" s="109"/>
      <c r="N58" s="112"/>
    </row>
    <row r="59" spans="1:14" s="43" customFormat="1" ht="15.75" customHeight="1" x14ac:dyDescent="0.25">
      <c r="A59" s="133"/>
      <c r="B59" s="134"/>
      <c r="C59" s="134"/>
      <c r="D59" s="464" t="s">
        <v>3687</v>
      </c>
      <c r="E59" s="464"/>
      <c r="F59" s="465"/>
      <c r="G59" s="405"/>
      <c r="H59" s="405"/>
      <c r="I59" s="405"/>
      <c r="J59" s="405"/>
      <c r="K59" s="405"/>
      <c r="L59" s="109"/>
      <c r="M59" s="109"/>
      <c r="N59" s="112"/>
    </row>
    <row r="60" spans="1:14" s="43" customFormat="1" ht="115.5" customHeight="1" x14ac:dyDescent="0.25">
      <c r="A60" s="462" t="s">
        <v>1979</v>
      </c>
      <c r="B60" s="463"/>
      <c r="C60" s="463"/>
      <c r="D60" s="466"/>
      <c r="E60" s="466"/>
      <c r="F60" s="467"/>
      <c r="G60" s="410"/>
      <c r="H60" s="410"/>
      <c r="I60" s="415"/>
      <c r="J60" s="415"/>
      <c r="K60" s="415"/>
      <c r="L60" s="118"/>
      <c r="M60" s="118"/>
    </row>
    <row r="61" spans="1:14" s="43" customFormat="1" ht="15.75" customHeight="1" x14ac:dyDescent="0.25">
      <c r="A61" s="135"/>
      <c r="B61" s="136"/>
      <c r="C61" s="136"/>
      <c r="D61" s="136"/>
      <c r="E61" s="136"/>
      <c r="F61" s="137"/>
      <c r="G61" s="410"/>
      <c r="H61" s="410"/>
      <c r="I61" s="415"/>
      <c r="J61" s="415"/>
      <c r="K61" s="415"/>
      <c r="L61" s="118"/>
      <c r="M61" s="118"/>
    </row>
    <row r="62" spans="1:14" s="43" customFormat="1" ht="88.5" customHeight="1" x14ac:dyDescent="0.25">
      <c r="A62" s="553" t="s">
        <v>809</v>
      </c>
      <c r="B62" s="554"/>
      <c r="C62" s="554"/>
      <c r="D62" s="554"/>
      <c r="E62" s="554"/>
      <c r="F62" s="555"/>
      <c r="G62" s="410"/>
      <c r="H62" s="410"/>
      <c r="I62" s="410"/>
      <c r="J62" s="411"/>
      <c r="K62" s="411"/>
    </row>
    <row r="63" spans="1:14" s="43" customFormat="1" ht="15.75" customHeight="1" x14ac:dyDescent="0.25">
      <c r="A63" s="138"/>
      <c r="B63" s="139"/>
      <c r="C63" s="139"/>
      <c r="D63" s="139"/>
      <c r="E63" s="139"/>
      <c r="F63" s="140"/>
      <c r="G63" s="410"/>
      <c r="H63" s="410"/>
      <c r="I63" s="410"/>
      <c r="J63" s="411"/>
      <c r="K63" s="411"/>
    </row>
    <row r="64" spans="1:14" s="43" customFormat="1" ht="38.25" customHeight="1" thickBot="1" x14ac:dyDescent="0.3">
      <c r="A64" s="556" t="s">
        <v>90</v>
      </c>
      <c r="B64" s="557"/>
      <c r="C64" s="557"/>
      <c r="D64" s="557"/>
      <c r="E64" s="557"/>
      <c r="F64" s="558"/>
      <c r="G64" s="410"/>
      <c r="H64" s="410"/>
      <c r="I64" s="410"/>
      <c r="J64" s="411"/>
      <c r="K64" s="411"/>
    </row>
    <row r="65" spans="1:14" s="43" customFormat="1" ht="16.5" thickBot="1" x14ac:dyDescent="0.3">
      <c r="A65" s="514" t="s">
        <v>318</v>
      </c>
      <c r="B65" s="560"/>
      <c r="C65" s="560"/>
      <c r="D65" s="560"/>
      <c r="E65" s="560"/>
      <c r="F65" s="561"/>
      <c r="G65" s="403" t="s">
        <v>1968</v>
      </c>
      <c r="H65" s="403" t="s">
        <v>1969</v>
      </c>
      <c r="I65" s="403"/>
      <c r="J65" s="405"/>
      <c r="K65" s="411"/>
      <c r="L65" s="118"/>
      <c r="M65" s="118"/>
      <c r="N65" s="118"/>
    </row>
    <row r="66" spans="1:14" s="45" customFormat="1" ht="16.5" thickBot="1" x14ac:dyDescent="0.3">
      <c r="A66" s="435" t="s">
        <v>5</v>
      </c>
      <c r="B66" s="436"/>
      <c r="C66" s="436"/>
      <c r="D66" s="436"/>
      <c r="E66" s="436"/>
      <c r="F66" s="437"/>
      <c r="G66" s="399">
        <f xml:space="preserve">
IF(F35='Dropdown Auswahl'!N2,E35,
IF(F35='Dropdown Auswahl'!N3,E35*1000))</f>
        <v>0</v>
      </c>
      <c r="H66" s="400">
        <f>G66/1000</f>
        <v>0</v>
      </c>
      <c r="I66" s="403"/>
      <c r="J66" s="401"/>
      <c r="K66" s="401"/>
      <c r="L66" s="108"/>
      <c r="M66" s="108"/>
      <c r="N66" s="111"/>
    </row>
    <row r="67" spans="1:14" s="45" customFormat="1" ht="15.75" x14ac:dyDescent="0.25">
      <c r="A67" s="10" t="s">
        <v>7</v>
      </c>
      <c r="B67" s="142"/>
      <c r="C67" s="106" t="s">
        <v>3256</v>
      </c>
      <c r="D67" s="14" t="s">
        <v>6</v>
      </c>
      <c r="E67" s="142"/>
      <c r="F67" s="84" t="str">
        <f>C68</f>
        <v>mm</v>
      </c>
      <c r="G67" s="402"/>
      <c r="H67" s="403"/>
      <c r="I67" s="400"/>
      <c r="J67" s="401"/>
      <c r="K67" s="401"/>
      <c r="L67" s="108"/>
      <c r="M67" s="108"/>
      <c r="N67" s="111"/>
    </row>
    <row r="68" spans="1:14" s="45" customFormat="1" ht="16.5" thickBot="1" x14ac:dyDescent="0.3">
      <c r="A68" s="10" t="s">
        <v>20</v>
      </c>
      <c r="B68" s="142"/>
      <c r="C68" s="93" t="s">
        <v>3260</v>
      </c>
      <c r="D68" s="14" t="s">
        <v>146</v>
      </c>
      <c r="E68" s="142"/>
      <c r="F68" s="84" t="str">
        <f>C68</f>
        <v>mm</v>
      </c>
      <c r="G68" s="403" t="s">
        <v>1962</v>
      </c>
      <c r="H68" s="403" t="s">
        <v>1963</v>
      </c>
      <c r="I68" s="403"/>
      <c r="J68" s="401"/>
      <c r="K68" s="401"/>
      <c r="L68" s="108"/>
      <c r="M68" s="108"/>
      <c r="N68" s="111"/>
    </row>
    <row r="69" spans="1:14" s="45" customFormat="1" ht="16.5" thickBot="1" x14ac:dyDescent="0.3">
      <c r="A69" s="435" t="s">
        <v>982</v>
      </c>
      <c r="B69" s="436"/>
      <c r="C69" s="436"/>
      <c r="D69" s="436"/>
      <c r="E69" s="436"/>
      <c r="F69" s="437"/>
      <c r="G69" s="399">
        <f xml:space="preserve">
IF(C67='Dropdown Auswahl'!N2,B67*B41,
IF(C67='Dropdown Auswahl'!N3,B67*B41*1000))</f>
        <v>0</v>
      </c>
      <c r="H69" s="400">
        <f>G69/1000</f>
        <v>0</v>
      </c>
      <c r="I69" s="403"/>
      <c r="J69" s="403"/>
      <c r="K69" s="401"/>
      <c r="L69" s="108"/>
      <c r="M69" s="108"/>
      <c r="N69" s="111"/>
    </row>
    <row r="70" spans="1:14" s="43" customFormat="1" ht="15.75" x14ac:dyDescent="0.25">
      <c r="A70" s="10" t="s">
        <v>7</v>
      </c>
      <c r="B70" s="142"/>
      <c r="C70" s="106" t="s">
        <v>3256</v>
      </c>
      <c r="D70" s="14" t="s">
        <v>6</v>
      </c>
      <c r="E70" s="142"/>
      <c r="F70" s="84" t="str">
        <f>C71</f>
        <v>mm</v>
      </c>
      <c r="G70" s="402"/>
      <c r="H70" s="406"/>
      <c r="I70" s="404"/>
      <c r="J70" s="405"/>
      <c r="K70" s="405"/>
      <c r="L70" s="109"/>
      <c r="M70" s="109"/>
      <c r="N70" s="112"/>
    </row>
    <row r="71" spans="1:14" s="43" customFormat="1" ht="16.5" thickBot="1" x14ac:dyDescent="0.3">
      <c r="A71" s="10" t="s">
        <v>20</v>
      </c>
      <c r="B71" s="142"/>
      <c r="C71" s="93" t="s">
        <v>3260</v>
      </c>
      <c r="D71" s="14" t="s">
        <v>146</v>
      </c>
      <c r="E71" s="142"/>
      <c r="F71" s="84" t="str">
        <f>C71</f>
        <v>mm</v>
      </c>
      <c r="G71" s="403" t="s">
        <v>1964</v>
      </c>
      <c r="H71" s="403" t="s">
        <v>1965</v>
      </c>
      <c r="I71" s="406"/>
      <c r="J71" s="405"/>
      <c r="K71" s="405"/>
      <c r="L71" s="109"/>
      <c r="M71" s="109"/>
      <c r="N71" s="112"/>
    </row>
    <row r="72" spans="1:14" s="45" customFormat="1" ht="16.5" thickBot="1" x14ac:dyDescent="0.3">
      <c r="A72" s="435" t="s">
        <v>980</v>
      </c>
      <c r="B72" s="436"/>
      <c r="C72" s="436"/>
      <c r="D72" s="436"/>
      <c r="E72" s="436"/>
      <c r="F72" s="437"/>
      <c r="G72" s="399">
        <f xml:space="preserve">
IF(AND(OR(F44="",F44='Dropdown Auswahl'!AR3),C67='Dropdown Auswahl'!N2),B67*B47,
IF(AND(OR(F44="",F44='Dropdown Auswahl'!AR3),C67='Dropdown Auswahl'!N3),B67*B47*1000,
IF(AND(F44='Dropdown Auswahl'!AR4,C70='Dropdown Auswahl'!N2),B70*B47,
IF(AND(F44='Dropdown Auswahl'!AR4,C70='Dropdown Auswahl'!N3),B70*B47*1000,
0))))</f>
        <v>0</v>
      </c>
      <c r="H72" s="400">
        <f>G72/1000</f>
        <v>0</v>
      </c>
      <c r="I72" s="403"/>
      <c r="J72" s="403"/>
      <c r="K72" s="401"/>
      <c r="L72" s="108"/>
      <c r="M72" s="108"/>
      <c r="N72" s="111"/>
    </row>
    <row r="73" spans="1:14" s="43" customFormat="1" ht="15.75" x14ac:dyDescent="0.25">
      <c r="A73" s="10" t="s">
        <v>7</v>
      </c>
      <c r="B73" s="142"/>
      <c r="C73" s="106" t="s">
        <v>3256</v>
      </c>
      <c r="D73" s="14" t="s">
        <v>6</v>
      </c>
      <c r="E73" s="142"/>
      <c r="F73" s="84" t="str">
        <f>C74</f>
        <v>mm</v>
      </c>
      <c r="G73" s="400"/>
      <c r="H73" s="404"/>
      <c r="I73" s="400"/>
      <c r="J73" s="405"/>
      <c r="K73" s="405"/>
      <c r="L73" s="109"/>
      <c r="M73" s="109"/>
      <c r="N73" s="112"/>
    </row>
    <row r="74" spans="1:14" s="43" customFormat="1" ht="16.5" thickBot="1" x14ac:dyDescent="0.3">
      <c r="A74" s="10" t="s">
        <v>20</v>
      </c>
      <c r="B74" s="142"/>
      <c r="C74" s="93" t="s">
        <v>3260</v>
      </c>
      <c r="D74" s="14" t="s">
        <v>146</v>
      </c>
      <c r="E74" s="142"/>
      <c r="F74" s="84" t="str">
        <f>C74</f>
        <v>mm</v>
      </c>
      <c r="G74" s="402" t="s">
        <v>1966</v>
      </c>
      <c r="H74" s="403" t="s">
        <v>1967</v>
      </c>
      <c r="I74" s="404"/>
      <c r="J74" s="405"/>
      <c r="K74" s="405"/>
      <c r="L74" s="109"/>
      <c r="M74" s="109"/>
      <c r="N74" s="112"/>
    </row>
    <row r="75" spans="1:14" s="45" customFormat="1" ht="16.5" thickBot="1" x14ac:dyDescent="0.3">
      <c r="A75" s="435" t="s">
        <v>644</v>
      </c>
      <c r="B75" s="436"/>
      <c r="C75" s="436"/>
      <c r="D75" s="436"/>
      <c r="E75" s="436"/>
      <c r="F75" s="437"/>
      <c r="G75" s="405">
        <f xml:space="preserve">
IF(AND(OR(F76="",F76='Dropdown Auswahl'!AR3),C67='Dropdown Auswahl'!N2,C78='Dropdown Auswahl'!AG3,B38='Dropdown Auswahl'!B4),B67*B79+20000,
IF(AND(OR(F76="",F76='Dropdown Auswahl'!AR3),C67='Dropdown Auswahl'!N3,C78='Dropdown Auswahl'!AG3,B38='Dropdown Auswahl'!B4),B67*B79*1000+20000,
IF(AND(OR(F76="",F76='Dropdown Auswahl'!AR4),C70='Dropdown Auswahl'!N2,C78='Dropdown Auswahl'!AG3,B38='Dropdown Auswahl'!B3),B70*B79+20000,
IF(AND(OR(F76="",F76='Dropdown Auswahl'!AR4),C70='Dropdown Auswahl'!N3,C78='Dropdown Auswahl'!AG3,B38='Dropdown Auswahl'!B3),B70*B79*1000+20000,
IF(AND(F76='Dropdown Auswahl'!AR5,C73='Dropdown Auswahl'!N2,C78='Dropdown Auswahl'!AG3),B73*B79+20000,
IF(AND(F76='Dropdown Auswahl'!AR5,C73='Dropdown Auswahl'!N3,C78='Dropdown Auswahl'!AG3),B73*B79*1000+20000,
IF(AND(OR(F76="",F76='Dropdown Auswahl'!AR3),C67='Dropdown Auswahl'!N2,B38='Dropdown Auswahl'!B4),B67*B79,
IF(AND(OR(F76="",F76='Dropdown Auswahl'!AR3),C67='Dropdown Auswahl'!N3,B38='Dropdown Auswahl'!B4),B67*B79*1000,
IF(AND(OR(F76="",F76='Dropdown Auswahl'!AR4),C70='Dropdown Auswahl'!N2,B38='Dropdown Auswahl'!B3),B70*B79,
IF(AND(OR(F76="",F76='Dropdown Auswahl'!AR4),C70='Dropdown Auswahl'!N3,B38='Dropdown Auswahl'!B3),B70*B79*1000,
IF(AND(F76='Dropdown Auswahl'!AR5,C73='Dropdown Auswahl'!N2),B73*B79,
IF(AND(F76='Dropdown Auswahl'!AR5,C73='Dropdown Auswahl'!N3),B73*B79*1000,
0))))))))))))</f>
        <v>0</v>
      </c>
      <c r="H75" s="405">
        <f>G75/1000</f>
        <v>0</v>
      </c>
      <c r="I75" s="403"/>
      <c r="J75" s="401"/>
      <c r="K75" s="407"/>
      <c r="L75" s="108"/>
      <c r="M75" s="108"/>
      <c r="N75" s="111"/>
    </row>
    <row r="76" spans="1:14" s="43" customFormat="1" ht="15.75" x14ac:dyDescent="0.25">
      <c r="A76" s="25" t="s">
        <v>322</v>
      </c>
      <c r="B76" s="438" t="s">
        <v>324</v>
      </c>
      <c r="C76" s="438"/>
      <c r="D76" s="47" t="s">
        <v>987</v>
      </c>
      <c r="E76" s="67" t="s">
        <v>324</v>
      </c>
      <c r="F76" s="114" t="str">
        <f>IFERROR(VLOOKUP(E76,'Dropdown Auswahl'!$AQ$2:$AR$5,2,FALSE),"")</f>
        <v/>
      </c>
      <c r="G76" s="404"/>
      <c r="H76" s="404"/>
      <c r="I76" s="406"/>
      <c r="J76" s="406"/>
      <c r="K76" s="406"/>
      <c r="L76" s="110"/>
      <c r="M76" s="110"/>
      <c r="N76" s="112"/>
    </row>
    <row r="77" spans="1:14" s="43" customFormat="1" ht="15.75" x14ac:dyDescent="0.25">
      <c r="A77" s="19" t="s">
        <v>817</v>
      </c>
      <c r="B77" s="127"/>
      <c r="C77" s="121" t="str">
        <f xml:space="preserve">
IF(
OR(
AND(LEFT(E77,2)="HE",LEN(B77)=13),
AND(LEFT(E77,2)="HK",LEN(B77)=8),
AND(LEFT(E77,2)="IC",LEN(B77)=14),
AND(LEFT(E77,2)="I6",LEN(B77)=16),
AND(LEFT(E77,2)="VC",LEN(B77)=7),
AND(LEFT(E77,2)="UC",OR(LEN(B77)=10,LEN(B77)=11,LEN(B77)=12)),
AND(LEFT(E77,1)="Z",LEN(B77)=0)
),
"GTIN-Länge plausibel",
IF(OR(B77="",E77=""),"",
"GTIN-Länge unplausibel"))</f>
        <v/>
      </c>
      <c r="D77" s="17" t="s">
        <v>94</v>
      </c>
      <c r="E77" s="439"/>
      <c r="F77" s="440"/>
      <c r="G77" s="408" t="s">
        <v>1970</v>
      </c>
      <c r="H77" s="408" t="s">
        <v>1971</v>
      </c>
      <c r="I77" s="408"/>
      <c r="J77" s="406"/>
      <c r="K77" s="404"/>
      <c r="L77" s="115"/>
      <c r="M77" s="115"/>
      <c r="N77" s="113" t="s">
        <v>1960</v>
      </c>
    </row>
    <row r="78" spans="1:14" s="43" customFormat="1" ht="15.75" x14ac:dyDescent="0.25">
      <c r="A78" s="10" t="s">
        <v>818</v>
      </c>
      <c r="B78" s="96"/>
      <c r="C78" s="77" t="str">
        <f>IFERROR(VLOOKUP(B78,'Dropdown Auswahl'!$AF$3:$AG$26,2,FALSE),"")</f>
        <v/>
      </c>
      <c r="D78" s="17" t="s">
        <v>1974</v>
      </c>
      <c r="E78" s="508" t="str">
        <f>IF(OR(B83="",E82="",E83=""),"",IF(G78&gt;G80,"Palettenvolumen plausibel",IF(G78&lt;=G80,"Palettenvolumen unplausibel","")))</f>
        <v/>
      </c>
      <c r="F78" s="509"/>
      <c r="G78" s="404">
        <f>B83*E82*E83</f>
        <v>0</v>
      </c>
      <c r="H78" s="404">
        <f>G78/1000</f>
        <v>0</v>
      </c>
      <c r="I78" s="404"/>
      <c r="J78" s="406"/>
      <c r="K78" s="404"/>
      <c r="L78" s="115"/>
      <c r="M78" s="115"/>
      <c r="N78" s="113" t="s">
        <v>158</v>
      </c>
    </row>
    <row r="79" spans="1:14" s="43" customFormat="1" ht="15.75" customHeight="1" x14ac:dyDescent="0.25">
      <c r="A79" s="19" t="s">
        <v>988</v>
      </c>
      <c r="B79" s="527"/>
      <c r="C79" s="564"/>
      <c r="D79" s="17" t="s">
        <v>989</v>
      </c>
      <c r="E79" s="565">
        <f>IF(AND(F76='Dropdown Auswahl'!AR5,F44='Dropdown Auswahl'!AR4),B79*B47*B41*1,IF(AND(F76='Dropdown Auswahl'!AR5,F44='Dropdown Auswahl'!AR3),B79*B47*1,IF(F76='Dropdown Auswahl'!AR4,B79*B41*1,IF(F76='Dropdown Auswahl'!AR3,B79*1,IF(B38='Dropdown Auswahl'!B3,B79*B41*1,B79*1)))))</f>
        <v>0</v>
      </c>
      <c r="F79" s="566"/>
      <c r="G79" s="409" t="s">
        <v>1972</v>
      </c>
      <c r="H79" s="406" t="s">
        <v>1973</v>
      </c>
      <c r="I79" s="404"/>
      <c r="J79" s="406"/>
      <c r="K79" s="404"/>
      <c r="L79" s="115"/>
      <c r="M79" s="115"/>
      <c r="N79" s="113" t="s">
        <v>648</v>
      </c>
    </row>
    <row r="80" spans="1:14" s="43" customFormat="1" ht="15.75" customHeight="1" x14ac:dyDescent="0.25">
      <c r="A80" s="19" t="s">
        <v>984</v>
      </c>
      <c r="B80" s="527"/>
      <c r="C80" s="564"/>
      <c r="D80" s="17" t="s">
        <v>49</v>
      </c>
      <c r="E80" s="527" t="s">
        <v>324</v>
      </c>
      <c r="F80" s="529"/>
      <c r="G80" s="405">
        <f xml:space="preserve">
IF(AND(OR(F76="",F76='Dropdown Auswahl'!AR3),C68='Dropdown Auswahl'!O2),B68*E67*E68,
IF(AND(OR(F76="",F76='Dropdown Auswahl'!AR3),C68='Dropdown Auswahl'!O3),B68*E67*E68*1000,
IF(AND(F76='Dropdown Auswahl'!AR4,C71='Dropdown Auswahl'!O2),B71*E70*E71,
IF(AND(F76='Dropdown Auswahl'!AR4,C71='Dropdown Auswahl'!O3),B71*E70*E71*1000,
IF(AND(F76='Dropdown Auswahl'!AR5,C74='Dropdown Auswahl'!O2),B74*E73*E74,
IF(AND(F76='Dropdown Auswahl'!AR5,C74='Dropdown Auswahl'!O3),B74*E73*E74*1000,
0))))))</f>
        <v>0</v>
      </c>
      <c r="H80" s="405">
        <f>G80/1000</f>
        <v>0</v>
      </c>
      <c r="I80" s="406"/>
      <c r="J80" s="406"/>
      <c r="K80" s="409"/>
      <c r="L80" s="109"/>
      <c r="M80" s="109"/>
      <c r="N80" s="113" t="s">
        <v>652</v>
      </c>
    </row>
    <row r="81" spans="1:14" s="43" customFormat="1" ht="15.75" customHeight="1" x14ac:dyDescent="0.25">
      <c r="A81" s="97" t="s">
        <v>985</v>
      </c>
      <c r="B81" s="527" t="s">
        <v>324</v>
      </c>
      <c r="C81" s="564"/>
      <c r="D81" s="26" t="s">
        <v>986</v>
      </c>
      <c r="E81" s="527" t="s">
        <v>324</v>
      </c>
      <c r="F81" s="529"/>
      <c r="G81" s="406"/>
      <c r="H81" s="406"/>
      <c r="I81" s="410"/>
      <c r="J81" s="410"/>
      <c r="K81" s="410"/>
      <c r="N81" s="112"/>
    </row>
    <row r="82" spans="1:14" s="43" customFormat="1" ht="15.75" x14ac:dyDescent="0.25">
      <c r="A82" s="10" t="s">
        <v>7</v>
      </c>
      <c r="B82" s="99"/>
      <c r="C82" s="93" t="s">
        <v>3256</v>
      </c>
      <c r="D82" s="14" t="s">
        <v>6</v>
      </c>
      <c r="E82" s="28"/>
      <c r="F82" s="84" t="str">
        <f>C83</f>
        <v>mm</v>
      </c>
      <c r="G82" s="406" t="s">
        <v>1975</v>
      </c>
      <c r="H82" s="406" t="s">
        <v>1976</v>
      </c>
      <c r="I82" s="405"/>
      <c r="J82" s="405"/>
      <c r="K82" s="405"/>
      <c r="L82" s="109"/>
      <c r="M82" s="109"/>
      <c r="N82" s="112"/>
    </row>
    <row r="83" spans="1:14" s="43" customFormat="1" ht="16.5" thickBot="1" x14ac:dyDescent="0.3">
      <c r="A83" s="10" t="s">
        <v>20</v>
      </c>
      <c r="B83" s="28"/>
      <c r="C83" s="93" t="s">
        <v>3260</v>
      </c>
      <c r="D83" s="14" t="s">
        <v>146</v>
      </c>
      <c r="E83" s="28"/>
      <c r="F83" s="84" t="str">
        <f>C83</f>
        <v>mm</v>
      </c>
      <c r="G83" s="417">
        <f xml:space="preserve">
IF(AND(OR(F76="",F76='Dropdown Auswahl'!AR3),C68='Dropdown Auswahl'!O2),MIN(B68,E67,E68)*B80,
IF(AND(OR(F76="",F76='Dropdown Auswahl'!AR3),C68='Dropdown Auswahl'!O3),MIN(B68,E67,E68)*B80*10,
IF(AND(F76='Dropdown Auswahl'!AR4,C71='Dropdown Auswahl'!O2),MIN(B71,E70,E71)*B80,
IF(AND(F76='Dropdown Auswahl'!AR4,C71='Dropdown Auswahl'!O3),MIN(B71,E70,E71)*B80*10,
IF(AND(F76='Dropdown Auswahl'!AR5,C74='Dropdown Auswahl'!O2),MIN(B74,E73,E74)*B80,
IF(AND(F76='Dropdown Auswahl'!AR5,C74='Dropdown Auswahl'!O3),MIN(B74,E73,E74)*B80*10,
0))))))</f>
        <v>0</v>
      </c>
      <c r="H83" s="417">
        <f>G83/10</f>
        <v>0</v>
      </c>
      <c r="I83" s="405"/>
      <c r="J83" s="405"/>
      <c r="K83" s="405"/>
      <c r="L83" s="109"/>
      <c r="M83" s="109"/>
      <c r="N83" s="112"/>
    </row>
    <row r="84" spans="1:14" s="43" customFormat="1" ht="16.5" hidden="1" thickBot="1" x14ac:dyDescent="0.3">
      <c r="A84" s="559" t="s">
        <v>319</v>
      </c>
      <c r="B84" s="560"/>
      <c r="C84" s="560"/>
      <c r="D84" s="560"/>
      <c r="E84" s="560"/>
      <c r="F84" s="561"/>
      <c r="G84" s="410"/>
      <c r="H84" s="410"/>
      <c r="I84" s="410"/>
      <c r="J84" s="411"/>
      <c r="K84" s="411"/>
    </row>
    <row r="85" spans="1:14" s="45" customFormat="1" ht="16.5" hidden="1" thickBot="1" x14ac:dyDescent="0.3">
      <c r="A85" s="23" t="s">
        <v>8</v>
      </c>
      <c r="B85" s="562"/>
      <c r="C85" s="562"/>
      <c r="D85" s="13" t="s">
        <v>629</v>
      </c>
      <c r="E85" s="82"/>
      <c r="F85" s="83" t="str">
        <f>IFERROR(VLOOKUP(E85,'Dropdown Auswahl'!AS2:AT14,2,FALSE),"")</f>
        <v/>
      </c>
      <c r="G85" s="412"/>
      <c r="H85" s="412"/>
      <c r="I85" s="412"/>
      <c r="J85" s="413"/>
      <c r="K85" s="413"/>
    </row>
    <row r="86" spans="1:14" s="45" customFormat="1" ht="16.5" hidden="1" thickBot="1" x14ac:dyDescent="0.3">
      <c r="A86" s="23" t="s">
        <v>10</v>
      </c>
      <c r="B86" s="438"/>
      <c r="C86" s="438"/>
      <c r="D86" s="13" t="s">
        <v>631</v>
      </c>
      <c r="E86" s="562"/>
      <c r="F86" s="563"/>
      <c r="G86" s="412"/>
      <c r="H86" s="412"/>
      <c r="I86" s="412"/>
      <c r="J86" s="413"/>
      <c r="K86" s="413"/>
    </row>
    <row r="87" spans="1:14" s="45" customFormat="1" ht="16.5" hidden="1" thickBot="1" x14ac:dyDescent="0.3">
      <c r="A87" s="19" t="s">
        <v>11</v>
      </c>
      <c r="B87" s="438"/>
      <c r="C87" s="438"/>
      <c r="D87" s="14" t="s">
        <v>632</v>
      </c>
      <c r="E87" s="460"/>
      <c r="F87" s="461"/>
      <c r="G87" s="412"/>
      <c r="H87" s="412"/>
      <c r="I87" s="412"/>
      <c r="J87" s="413"/>
      <c r="K87" s="413"/>
    </row>
    <row r="88" spans="1:14" s="45" customFormat="1" ht="16.5" hidden="1" thickBot="1" x14ac:dyDescent="0.3">
      <c r="A88" s="10" t="s">
        <v>12</v>
      </c>
      <c r="B88" s="460"/>
      <c r="C88" s="569"/>
      <c r="D88" s="14" t="s">
        <v>633</v>
      </c>
      <c r="E88" s="460"/>
      <c r="F88" s="461"/>
      <c r="G88" s="412"/>
      <c r="H88" s="412"/>
      <c r="I88" s="412"/>
      <c r="J88" s="413"/>
      <c r="K88" s="413"/>
    </row>
    <row r="89" spans="1:14" s="45" customFormat="1" ht="16.5" hidden="1" thickBot="1" x14ac:dyDescent="0.3">
      <c r="A89" s="19" t="s">
        <v>630</v>
      </c>
      <c r="B89" s="438"/>
      <c r="C89" s="438"/>
      <c r="D89" s="457"/>
      <c r="E89" s="458"/>
      <c r="F89" s="459"/>
      <c r="G89" s="412"/>
      <c r="H89" s="412"/>
      <c r="I89" s="412"/>
      <c r="J89" s="413"/>
      <c r="K89" s="413"/>
    </row>
    <row r="90" spans="1:14" s="45" customFormat="1" ht="32.25" hidden="1" customHeight="1" x14ac:dyDescent="0.25">
      <c r="A90" s="19" t="s">
        <v>1984</v>
      </c>
      <c r="B90" s="567"/>
      <c r="C90" s="567"/>
      <c r="D90" s="567"/>
      <c r="E90" s="567"/>
      <c r="F90" s="568"/>
      <c r="G90" s="412"/>
      <c r="H90" s="412"/>
      <c r="I90" s="412"/>
      <c r="J90" s="413"/>
      <c r="K90" s="413"/>
    </row>
    <row r="91" spans="1:14" s="45" customFormat="1" ht="30" hidden="1" customHeight="1" x14ac:dyDescent="0.25">
      <c r="A91" s="19" t="s">
        <v>1985</v>
      </c>
      <c r="B91" s="567"/>
      <c r="C91" s="567"/>
      <c r="D91" s="567"/>
      <c r="E91" s="567"/>
      <c r="F91" s="568"/>
      <c r="G91" s="412"/>
      <c r="H91" s="412"/>
      <c r="I91" s="412"/>
      <c r="J91" s="413"/>
      <c r="K91" s="413"/>
    </row>
    <row r="92" spans="1:14" s="45" customFormat="1" ht="16.5" hidden="1" thickBot="1" x14ac:dyDescent="0.3">
      <c r="A92" s="10" t="s">
        <v>13</v>
      </c>
      <c r="B92" s="438"/>
      <c r="C92" s="438"/>
      <c r="D92" s="21" t="s">
        <v>635</v>
      </c>
      <c r="E92" s="460" t="s">
        <v>324</v>
      </c>
      <c r="F92" s="461"/>
      <c r="G92" s="412"/>
      <c r="H92" s="412"/>
      <c r="I92" s="412"/>
      <c r="J92" s="413"/>
      <c r="K92" s="413"/>
    </row>
    <row r="93" spans="1:14" s="45" customFormat="1" ht="16.5" hidden="1" thickBot="1" x14ac:dyDescent="0.3">
      <c r="A93" s="10" t="s">
        <v>634</v>
      </c>
      <c r="B93" s="438" t="s">
        <v>324</v>
      </c>
      <c r="C93" s="438"/>
      <c r="D93" s="14" t="s">
        <v>14</v>
      </c>
      <c r="E93" s="454"/>
      <c r="F93" s="455"/>
      <c r="G93" s="412"/>
      <c r="H93" s="412"/>
      <c r="I93" s="412"/>
      <c r="J93" s="413"/>
      <c r="K93" s="413"/>
    </row>
    <row r="94" spans="1:14" s="45" customFormat="1" ht="16.5" hidden="1" thickBot="1" x14ac:dyDescent="0.3">
      <c r="A94" s="10" t="s">
        <v>81</v>
      </c>
      <c r="B94" s="438"/>
      <c r="C94" s="438"/>
      <c r="D94" s="14" t="s">
        <v>15</v>
      </c>
      <c r="E94" s="438"/>
      <c r="F94" s="456"/>
      <c r="G94" s="412"/>
      <c r="H94" s="412"/>
      <c r="I94" s="412"/>
      <c r="J94" s="413"/>
      <c r="K94" s="413"/>
    </row>
    <row r="95" spans="1:14" s="45" customFormat="1" ht="16.5" hidden="1" thickBot="1" x14ac:dyDescent="0.3">
      <c r="A95" s="11" t="s">
        <v>80</v>
      </c>
      <c r="B95" s="441"/>
      <c r="C95" s="442"/>
      <c r="D95" s="15" t="s">
        <v>16</v>
      </c>
      <c r="E95" s="443"/>
      <c r="F95" s="444"/>
      <c r="G95" s="412"/>
      <c r="H95" s="412"/>
      <c r="I95" s="412"/>
      <c r="J95" s="413"/>
      <c r="K95" s="413"/>
    </row>
    <row r="96" spans="1:14" customFormat="1" ht="45.95" customHeight="1" x14ac:dyDescent="0.2">
      <c r="A96" s="445" t="s">
        <v>3687</v>
      </c>
      <c r="B96" s="446"/>
      <c r="C96" s="446"/>
      <c r="D96" s="446"/>
      <c r="E96" s="446"/>
      <c r="F96" s="447"/>
      <c r="G96" s="154"/>
      <c r="H96" s="154"/>
      <c r="I96" s="414"/>
      <c r="J96" s="414"/>
      <c r="K96" s="414"/>
    </row>
    <row r="97" spans="1:11" customFormat="1" ht="45.95" customHeight="1" x14ac:dyDescent="0.2">
      <c r="A97" s="448"/>
      <c r="B97" s="449"/>
      <c r="C97" s="449"/>
      <c r="D97" s="449"/>
      <c r="E97" s="449"/>
      <c r="F97" s="450"/>
      <c r="G97" s="414"/>
      <c r="H97" s="414"/>
      <c r="I97" s="414"/>
      <c r="J97" s="414"/>
      <c r="K97" s="414"/>
    </row>
    <row r="98" spans="1:11" customFormat="1" ht="45.95" customHeight="1" x14ac:dyDescent="0.2">
      <c r="A98" s="448"/>
      <c r="B98" s="449"/>
      <c r="C98" s="449"/>
      <c r="D98" s="449"/>
      <c r="E98" s="449"/>
      <c r="F98" s="450"/>
      <c r="G98" s="414"/>
      <c r="H98" s="414"/>
      <c r="I98" s="414"/>
      <c r="J98" s="414"/>
      <c r="K98" s="414"/>
    </row>
    <row r="99" spans="1:11" customFormat="1" ht="35.1" customHeight="1" thickBot="1" x14ac:dyDescent="0.25">
      <c r="A99" s="451"/>
      <c r="B99" s="452"/>
      <c r="C99" s="452"/>
      <c r="D99" s="452"/>
      <c r="E99" s="452"/>
      <c r="F99" s="453"/>
      <c r="G99" s="414"/>
      <c r="H99" s="414"/>
      <c r="I99" s="414"/>
      <c r="J99" s="414"/>
      <c r="K99" s="414"/>
    </row>
    <row r="100" spans="1:11" s="43" customFormat="1" ht="16.5" thickBot="1" x14ac:dyDescent="0.3">
      <c r="A100" s="597" t="s">
        <v>3240</v>
      </c>
      <c r="B100" s="598"/>
      <c r="C100" s="598"/>
      <c r="D100" s="598"/>
      <c r="E100" s="598"/>
      <c r="F100" s="599"/>
      <c r="G100" s="410"/>
      <c r="H100" s="410"/>
      <c r="I100" s="410"/>
      <c r="J100" s="411"/>
      <c r="K100" s="411"/>
    </row>
    <row r="101" spans="1:11" customFormat="1" ht="16.5" thickBot="1" x14ac:dyDescent="0.25">
      <c r="A101" s="426" t="s">
        <v>2352</v>
      </c>
      <c r="B101" s="427"/>
      <c r="C101" s="427"/>
      <c r="D101" s="427"/>
      <c r="E101" s="427"/>
      <c r="F101" s="428"/>
      <c r="G101" s="414"/>
      <c r="H101" s="414"/>
      <c r="I101" s="414"/>
      <c r="J101" s="414"/>
      <c r="K101" s="414"/>
    </row>
    <row r="102" spans="1:11" customFormat="1" ht="31.5" customHeight="1" x14ac:dyDescent="0.2">
      <c r="A102" s="356" t="s">
        <v>3208</v>
      </c>
      <c r="B102" s="431" t="s">
        <v>3221</v>
      </c>
      <c r="C102" s="432"/>
      <c r="D102" s="429">
        <f>IF(OR($B$102="",$B$102=DD_LMIV!A2,$B$102=DD_LMIV!A3,$B$102=DD_LMIV!A17),0,1)</f>
        <v>1</v>
      </c>
      <c r="E102" s="430"/>
      <c r="F102" s="358" t="s">
        <v>3211</v>
      </c>
      <c r="G102" s="414"/>
      <c r="H102" s="414"/>
      <c r="I102" s="414"/>
      <c r="J102" s="414"/>
      <c r="K102" s="414"/>
    </row>
    <row r="103" spans="1:11" customFormat="1" ht="15.75" x14ac:dyDescent="0.25">
      <c r="A103" s="356" t="s">
        <v>2007</v>
      </c>
      <c r="B103" s="604"/>
      <c r="C103" s="604"/>
      <c r="D103" s="346" t="s">
        <v>2362</v>
      </c>
      <c r="E103" s="633"/>
      <c r="F103" s="634"/>
      <c r="G103" s="414"/>
      <c r="H103" s="414"/>
      <c r="I103" s="414"/>
      <c r="J103" s="414"/>
      <c r="K103" s="414"/>
    </row>
    <row r="104" spans="1:11" customFormat="1" ht="15.75" x14ac:dyDescent="0.25">
      <c r="A104" s="345" t="s">
        <v>3699</v>
      </c>
      <c r="B104" s="468"/>
      <c r="C104" s="469"/>
      <c r="D104" s="346" t="s">
        <v>2363</v>
      </c>
      <c r="E104" s="633"/>
      <c r="F104" s="634"/>
      <c r="G104" s="414"/>
      <c r="H104" s="414"/>
      <c r="I104" s="414"/>
      <c r="J104" s="414"/>
      <c r="K104" s="414"/>
    </row>
    <row r="105" spans="1:11" customFormat="1" ht="15.75" x14ac:dyDescent="0.2">
      <c r="A105" s="357" t="s">
        <v>2370</v>
      </c>
      <c r="B105" s="433" t="s">
        <v>324</v>
      </c>
      <c r="C105" s="434"/>
      <c r="D105" s="346" t="s">
        <v>3709</v>
      </c>
      <c r="E105" s="354" t="s">
        <v>324</v>
      </c>
      <c r="F105" s="355"/>
      <c r="G105" s="414"/>
      <c r="H105" s="414"/>
      <c r="I105" s="414"/>
      <c r="J105" s="414"/>
      <c r="K105" s="414"/>
    </row>
    <row r="106" spans="1:11" customFormat="1" x14ac:dyDescent="0.2">
      <c r="A106" s="608" t="s">
        <v>2353</v>
      </c>
      <c r="B106" s="571"/>
      <c r="C106" s="572"/>
      <c r="D106" s="572"/>
      <c r="E106" s="572"/>
      <c r="F106" s="573"/>
      <c r="G106" s="414"/>
      <c r="H106" s="414"/>
      <c r="I106" s="414"/>
      <c r="J106" s="414"/>
      <c r="K106" s="414"/>
    </row>
    <row r="107" spans="1:11" customFormat="1" x14ac:dyDescent="0.2">
      <c r="A107" s="609"/>
      <c r="B107" s="574"/>
      <c r="C107" s="575"/>
      <c r="D107" s="575"/>
      <c r="E107" s="575"/>
      <c r="F107" s="576"/>
      <c r="G107" s="414"/>
      <c r="H107" s="414"/>
      <c r="I107" s="414"/>
      <c r="J107" s="414"/>
      <c r="K107" s="414"/>
    </row>
    <row r="108" spans="1:11" customFormat="1" x14ac:dyDescent="0.2">
      <c r="A108" s="609"/>
      <c r="B108" s="574"/>
      <c r="C108" s="575"/>
      <c r="D108" s="575"/>
      <c r="E108" s="575"/>
      <c r="F108" s="576"/>
      <c r="G108" s="414"/>
      <c r="H108" s="414"/>
      <c r="I108" s="414"/>
      <c r="J108" s="414"/>
      <c r="K108" s="414"/>
    </row>
    <row r="109" spans="1:11" customFormat="1" x14ac:dyDescent="0.2">
      <c r="A109" s="610"/>
      <c r="B109" s="577"/>
      <c r="C109" s="578"/>
      <c r="D109" s="578"/>
      <c r="E109" s="578"/>
      <c r="F109" s="579"/>
      <c r="G109" s="414"/>
      <c r="H109" s="414"/>
      <c r="I109" s="414"/>
      <c r="J109" s="414"/>
      <c r="K109" s="414"/>
    </row>
    <row r="110" spans="1:11" customFormat="1" ht="16.5" customHeight="1" x14ac:dyDescent="0.2">
      <c r="A110" s="580" t="s">
        <v>3695</v>
      </c>
      <c r="B110" s="571"/>
      <c r="C110" s="572"/>
      <c r="D110" s="572"/>
      <c r="E110" s="572"/>
      <c r="F110" s="573"/>
      <c r="G110" s="414"/>
      <c r="H110" s="414"/>
      <c r="I110" s="414"/>
      <c r="J110" s="414"/>
      <c r="K110" s="414"/>
    </row>
    <row r="111" spans="1:11" customFormat="1" ht="16.5" customHeight="1" x14ac:dyDescent="0.2">
      <c r="A111" s="581"/>
      <c r="B111" s="574"/>
      <c r="C111" s="575"/>
      <c r="D111" s="575"/>
      <c r="E111" s="575"/>
      <c r="F111" s="576"/>
      <c r="G111" s="414"/>
      <c r="H111" s="414"/>
      <c r="I111" s="414"/>
      <c r="J111" s="414"/>
      <c r="K111" s="414"/>
    </row>
    <row r="112" spans="1:11" customFormat="1" ht="15" thickBot="1" x14ac:dyDescent="0.25">
      <c r="A112" s="582"/>
      <c r="B112" s="577"/>
      <c r="C112" s="578"/>
      <c r="D112" s="578"/>
      <c r="E112" s="578"/>
      <c r="F112" s="579"/>
      <c r="G112" s="414"/>
      <c r="H112" s="414"/>
      <c r="I112" s="414"/>
      <c r="J112" s="414"/>
      <c r="K112" s="414"/>
    </row>
    <row r="113" spans="1:11" customFormat="1" ht="16.5" thickBot="1" x14ac:dyDescent="0.25">
      <c r="A113" s="587" t="s">
        <v>2369</v>
      </c>
      <c r="B113" s="588"/>
      <c r="C113" s="588"/>
      <c r="D113" s="588"/>
      <c r="E113" s="588"/>
      <c r="F113" s="589"/>
      <c r="G113" s="414"/>
      <c r="H113" s="414"/>
      <c r="I113" s="414"/>
      <c r="J113" s="414"/>
      <c r="K113" s="414"/>
    </row>
    <row r="114" spans="1:11" customFormat="1" ht="15.75" x14ac:dyDescent="0.25">
      <c r="A114" s="639" t="s">
        <v>2398</v>
      </c>
      <c r="B114" s="641" t="s">
        <v>324</v>
      </c>
      <c r="C114" s="641"/>
      <c r="D114" s="359" t="s">
        <v>2396</v>
      </c>
      <c r="E114" s="327"/>
      <c r="F114" s="333" t="s">
        <v>3256</v>
      </c>
      <c r="G114" s="414"/>
      <c r="H114" s="414"/>
      <c r="I114" s="414"/>
      <c r="J114" s="414"/>
      <c r="K114" s="414"/>
    </row>
    <row r="115" spans="1:11" customFormat="1" ht="16.5" thickBot="1" x14ac:dyDescent="0.3">
      <c r="A115" s="640"/>
      <c r="B115" s="642"/>
      <c r="C115" s="642"/>
      <c r="D115" s="360" t="s">
        <v>2397</v>
      </c>
      <c r="E115" s="332"/>
      <c r="F115" s="286" t="str">
        <f>IF(F114&lt;&gt;"",F114,"")</f>
        <v>g</v>
      </c>
      <c r="G115" s="414"/>
      <c r="H115" s="414"/>
      <c r="I115" s="414"/>
      <c r="J115" s="414"/>
      <c r="K115" s="414"/>
    </row>
    <row r="116" spans="1:11" customFormat="1" ht="16.5" thickBot="1" x14ac:dyDescent="0.25">
      <c r="A116" s="361" t="s">
        <v>3231</v>
      </c>
      <c r="B116" s="362" t="s">
        <v>2399</v>
      </c>
      <c r="C116" s="363" t="s">
        <v>2400</v>
      </c>
      <c r="D116" s="361" t="s">
        <v>3231</v>
      </c>
      <c r="E116" s="362" t="s">
        <v>2399</v>
      </c>
      <c r="F116" s="363" t="s">
        <v>2400</v>
      </c>
      <c r="G116" s="414"/>
      <c r="H116" s="414"/>
      <c r="I116" s="414"/>
      <c r="J116" s="414"/>
      <c r="K116" s="414"/>
    </row>
    <row r="117" spans="1:11" customFormat="1" ht="15.75" x14ac:dyDescent="0.25">
      <c r="A117" s="368" t="s">
        <v>2385</v>
      </c>
      <c r="B117" s="329"/>
      <c r="C117" s="364" t="s">
        <v>2394</v>
      </c>
      <c r="D117" s="359" t="s">
        <v>2386</v>
      </c>
      <c r="E117" s="329"/>
      <c r="F117" s="336" t="s">
        <v>2395</v>
      </c>
      <c r="G117" s="414"/>
      <c r="H117" s="414"/>
      <c r="I117" s="414"/>
      <c r="J117" s="414"/>
      <c r="K117" s="414"/>
    </row>
    <row r="118" spans="1:11" customFormat="1" ht="15.75" x14ac:dyDescent="0.25">
      <c r="A118" s="369" t="s">
        <v>2387</v>
      </c>
      <c r="B118" s="330"/>
      <c r="C118" s="365" t="s">
        <v>3256</v>
      </c>
      <c r="D118" s="367" t="s">
        <v>2392</v>
      </c>
      <c r="E118" s="330"/>
      <c r="F118" s="337" t="s">
        <v>3256</v>
      </c>
      <c r="G118" s="414"/>
      <c r="H118" s="414"/>
      <c r="I118" s="414"/>
      <c r="J118" s="414"/>
      <c r="K118" s="414"/>
    </row>
    <row r="119" spans="1:11" customFormat="1" ht="15.75" x14ac:dyDescent="0.25">
      <c r="A119" s="369" t="s">
        <v>2389</v>
      </c>
      <c r="B119" s="330"/>
      <c r="C119" s="365" t="s">
        <v>3256</v>
      </c>
      <c r="D119" s="367" t="s">
        <v>2393</v>
      </c>
      <c r="E119" s="330"/>
      <c r="F119" s="337" t="s">
        <v>3256</v>
      </c>
      <c r="G119" s="414"/>
      <c r="H119" s="414"/>
      <c r="I119" s="414"/>
      <c r="J119" s="414"/>
      <c r="K119" s="414"/>
    </row>
    <row r="120" spans="1:11" customFormat="1" ht="15.75" x14ac:dyDescent="0.25">
      <c r="A120" s="369" t="s">
        <v>2390</v>
      </c>
      <c r="B120" s="330"/>
      <c r="C120" s="365" t="s">
        <v>3256</v>
      </c>
      <c r="D120" s="664"/>
      <c r="E120" s="665"/>
      <c r="F120" s="666"/>
      <c r="G120" s="414"/>
      <c r="H120" s="414"/>
      <c r="I120" s="414"/>
      <c r="J120" s="414"/>
      <c r="K120" s="414"/>
    </row>
    <row r="121" spans="1:11" customFormat="1" ht="16.5" thickBot="1" x14ac:dyDescent="0.3">
      <c r="A121" s="370" t="s">
        <v>2391</v>
      </c>
      <c r="B121" s="331"/>
      <c r="C121" s="366" t="s">
        <v>3256</v>
      </c>
      <c r="D121" s="667"/>
      <c r="E121" s="668"/>
      <c r="F121" s="669"/>
      <c r="G121" s="414"/>
      <c r="H121" s="414"/>
      <c r="I121" s="414"/>
      <c r="J121" s="414"/>
      <c r="K121" s="414"/>
    </row>
    <row r="122" spans="1:11" customFormat="1" ht="16.5" thickBot="1" x14ac:dyDescent="0.25">
      <c r="A122" s="371" t="s">
        <v>2401</v>
      </c>
      <c r="B122" s="372" t="s">
        <v>2399</v>
      </c>
      <c r="C122" s="373" t="s">
        <v>2400</v>
      </c>
      <c r="D122" s="371" t="s">
        <v>2401</v>
      </c>
      <c r="E122" s="372" t="s">
        <v>2399</v>
      </c>
      <c r="F122" s="373" t="s">
        <v>2400</v>
      </c>
      <c r="G122" s="414"/>
      <c r="H122" s="414"/>
      <c r="I122" s="414"/>
      <c r="J122" s="414"/>
      <c r="K122" s="414"/>
    </row>
    <row r="123" spans="1:11" customFormat="1" ht="15.75" x14ac:dyDescent="0.2">
      <c r="A123" s="418"/>
      <c r="B123" s="419"/>
      <c r="C123" s="420"/>
      <c r="D123" s="418"/>
      <c r="E123" s="419"/>
      <c r="F123" s="420"/>
      <c r="G123" s="414"/>
      <c r="H123" s="414"/>
      <c r="I123" s="414"/>
      <c r="J123" s="414"/>
      <c r="K123" s="414"/>
    </row>
    <row r="124" spans="1:11" customFormat="1" ht="15.75" x14ac:dyDescent="0.2">
      <c r="A124" s="421"/>
      <c r="B124" s="422"/>
      <c r="C124" s="423"/>
      <c r="D124" s="421"/>
      <c r="E124" s="422"/>
      <c r="F124" s="423"/>
      <c r="G124" s="414"/>
      <c r="H124" s="414"/>
      <c r="I124" s="414"/>
      <c r="J124" s="414"/>
      <c r="K124" s="414"/>
    </row>
    <row r="125" spans="1:11" customFormat="1" ht="16.5" thickBot="1" x14ac:dyDescent="0.25">
      <c r="A125" s="421"/>
      <c r="B125" s="422"/>
      <c r="C125" s="424"/>
      <c r="D125" s="425"/>
      <c r="E125" s="422"/>
      <c r="F125" s="423"/>
      <c r="G125" s="414"/>
      <c r="H125" s="414"/>
      <c r="I125" s="414"/>
      <c r="J125" s="414"/>
      <c r="K125" s="414"/>
    </row>
    <row r="126" spans="1:11" customFormat="1" ht="16.5" thickBot="1" x14ac:dyDescent="0.25">
      <c r="A126" s="587" t="s">
        <v>3696</v>
      </c>
      <c r="B126" s="588"/>
      <c r="C126" s="588"/>
      <c r="D126" s="588"/>
      <c r="E126" s="588"/>
      <c r="F126" s="589"/>
      <c r="G126" s="414"/>
      <c r="H126" s="414"/>
      <c r="I126" s="414"/>
      <c r="J126" s="414"/>
      <c r="K126" s="414"/>
    </row>
    <row r="127" spans="1:11" customFormat="1" ht="16.5" thickBot="1" x14ac:dyDescent="0.3">
      <c r="A127" s="241" t="s">
        <v>2388</v>
      </c>
      <c r="B127" s="661" t="s">
        <v>324</v>
      </c>
      <c r="C127" s="661"/>
      <c r="D127" s="662"/>
      <c r="E127" s="662"/>
      <c r="F127" s="663"/>
      <c r="G127" s="414"/>
      <c r="H127" s="414"/>
      <c r="I127" s="414"/>
      <c r="J127" s="414"/>
      <c r="K127" s="414"/>
    </row>
    <row r="128" spans="1:11" customFormat="1" ht="16.5" thickBot="1" x14ac:dyDescent="0.25">
      <c r="A128" s="361" t="s">
        <v>3239</v>
      </c>
      <c r="B128" s="372" t="s">
        <v>3230</v>
      </c>
      <c r="C128" s="372" t="s">
        <v>3238</v>
      </c>
      <c r="D128" s="361" t="s">
        <v>3239</v>
      </c>
      <c r="E128" s="590" t="s">
        <v>3230</v>
      </c>
      <c r="F128" s="591"/>
      <c r="G128" s="414"/>
      <c r="H128" s="414"/>
      <c r="I128" s="414"/>
      <c r="J128" s="414"/>
      <c r="K128" s="414"/>
    </row>
    <row r="129" spans="1:11" customFormat="1" ht="15.75" x14ac:dyDescent="0.25">
      <c r="A129" s="368" t="s">
        <v>3223</v>
      </c>
      <c r="B129" s="327"/>
      <c r="C129" s="327"/>
      <c r="D129" s="359" t="s">
        <v>3218</v>
      </c>
      <c r="E129" s="592"/>
      <c r="F129" s="593"/>
      <c r="G129" s="414"/>
      <c r="H129" s="414"/>
      <c r="I129" s="414"/>
      <c r="J129" s="414"/>
      <c r="K129" s="414"/>
    </row>
    <row r="130" spans="1:11" customFormat="1" ht="15.75" x14ac:dyDescent="0.25">
      <c r="A130" s="369" t="s">
        <v>3443</v>
      </c>
      <c r="B130" s="328"/>
      <c r="C130" s="328"/>
      <c r="D130" s="367" t="s">
        <v>3229</v>
      </c>
      <c r="E130" s="586"/>
      <c r="F130" s="470"/>
      <c r="G130" s="414"/>
      <c r="H130" s="414"/>
      <c r="I130" s="414"/>
      <c r="J130" s="414"/>
      <c r="K130" s="414"/>
    </row>
    <row r="131" spans="1:11" customFormat="1" ht="15.75" x14ac:dyDescent="0.25">
      <c r="A131" s="369" t="s">
        <v>3226</v>
      </c>
      <c r="B131" s="586"/>
      <c r="C131" s="586"/>
      <c r="D131" s="367" t="s">
        <v>3227</v>
      </c>
      <c r="E131" s="586"/>
      <c r="F131" s="470"/>
      <c r="G131" s="414"/>
      <c r="H131" s="414"/>
      <c r="I131" s="414"/>
      <c r="J131" s="414"/>
      <c r="K131" s="414"/>
    </row>
    <row r="132" spans="1:11" customFormat="1" ht="15.75" x14ac:dyDescent="0.25">
      <c r="A132" s="369" t="s">
        <v>3233</v>
      </c>
      <c r="B132" s="586"/>
      <c r="C132" s="586"/>
      <c r="D132" s="367" t="s">
        <v>3234</v>
      </c>
      <c r="E132" s="586"/>
      <c r="F132" s="470"/>
      <c r="G132" s="414"/>
      <c r="H132" s="414"/>
      <c r="I132" s="414"/>
      <c r="J132" s="414"/>
      <c r="K132" s="414"/>
    </row>
    <row r="133" spans="1:11" customFormat="1" ht="15.75" x14ac:dyDescent="0.25">
      <c r="A133" s="369" t="s">
        <v>3224</v>
      </c>
      <c r="B133" s="586"/>
      <c r="C133" s="586"/>
      <c r="D133" s="367" t="s">
        <v>3235</v>
      </c>
      <c r="E133" s="586"/>
      <c r="F133" s="470"/>
      <c r="G133" s="414"/>
      <c r="H133" s="414"/>
      <c r="I133" s="414"/>
      <c r="J133" s="414"/>
      <c r="K133" s="414"/>
    </row>
    <row r="134" spans="1:11" customFormat="1" ht="15.75" x14ac:dyDescent="0.25">
      <c r="A134" s="369" t="s">
        <v>3228</v>
      </c>
      <c r="B134" s="586"/>
      <c r="C134" s="586"/>
      <c r="D134" s="367" t="s">
        <v>3236</v>
      </c>
      <c r="E134" s="586"/>
      <c r="F134" s="470"/>
      <c r="G134" s="414"/>
      <c r="H134" s="414"/>
      <c r="I134" s="414"/>
      <c r="J134" s="414"/>
      <c r="K134" s="414"/>
    </row>
    <row r="135" spans="1:11" customFormat="1" ht="16.5" thickBot="1" x14ac:dyDescent="0.3">
      <c r="A135" s="369" t="s">
        <v>3225</v>
      </c>
      <c r="B135" s="586"/>
      <c r="C135" s="586"/>
      <c r="D135" s="367" t="s">
        <v>3237</v>
      </c>
      <c r="E135" s="586"/>
      <c r="F135" s="470"/>
      <c r="G135" s="414"/>
      <c r="H135" s="414"/>
      <c r="I135" s="414"/>
      <c r="J135" s="414"/>
      <c r="K135" s="414"/>
    </row>
    <row r="136" spans="1:11" customFormat="1" ht="16.5" hidden="1" thickBot="1" x14ac:dyDescent="0.25">
      <c r="A136" s="305" t="s">
        <v>3232</v>
      </c>
      <c r="B136" s="643" t="s">
        <v>3230</v>
      </c>
      <c r="C136" s="644"/>
      <c r="D136" s="305" t="s">
        <v>3232</v>
      </c>
      <c r="E136" s="649" t="s">
        <v>3230</v>
      </c>
      <c r="F136" s="650"/>
      <c r="G136" s="414"/>
      <c r="H136" s="414"/>
      <c r="I136" s="414"/>
      <c r="J136" s="414"/>
      <c r="K136" s="414"/>
    </row>
    <row r="137" spans="1:11" customFormat="1" ht="15.75" hidden="1" x14ac:dyDescent="0.25">
      <c r="A137" s="306"/>
      <c r="B137" s="645"/>
      <c r="C137" s="646"/>
      <c r="D137" s="306"/>
      <c r="E137" s="651"/>
      <c r="F137" s="652"/>
      <c r="G137" s="414"/>
      <c r="H137" s="414"/>
      <c r="I137" s="414"/>
      <c r="J137" s="414"/>
      <c r="K137" s="414"/>
    </row>
    <row r="138" spans="1:11" customFormat="1" ht="15.75" hidden="1" x14ac:dyDescent="0.25">
      <c r="A138" s="306"/>
      <c r="B138" s="645"/>
      <c r="C138" s="646"/>
      <c r="D138" s="306"/>
      <c r="E138" s="611"/>
      <c r="F138" s="612"/>
      <c r="G138" s="414"/>
      <c r="H138" s="414"/>
      <c r="I138" s="414"/>
      <c r="J138" s="414"/>
      <c r="K138" s="414"/>
    </row>
    <row r="139" spans="1:11" customFormat="1" ht="16.5" hidden="1" thickBot="1" x14ac:dyDescent="0.3">
      <c r="A139" s="306"/>
      <c r="B139" s="647"/>
      <c r="C139" s="648"/>
      <c r="D139" s="307"/>
      <c r="E139" s="613"/>
      <c r="F139" s="614"/>
      <c r="G139" s="414"/>
      <c r="H139" s="414"/>
      <c r="I139" s="414"/>
      <c r="J139" s="414"/>
      <c r="K139" s="414"/>
    </row>
    <row r="140" spans="1:11" customFormat="1" ht="16.5" hidden="1" thickBot="1" x14ac:dyDescent="0.25">
      <c r="A140" s="670" t="s">
        <v>3380</v>
      </c>
      <c r="B140" s="671"/>
      <c r="C140" s="671"/>
      <c r="D140" s="671"/>
      <c r="E140" s="671"/>
      <c r="F140" s="672"/>
      <c r="G140" s="414"/>
      <c r="H140" s="414"/>
      <c r="I140" s="414"/>
      <c r="J140" s="414"/>
      <c r="K140" s="414"/>
    </row>
    <row r="141" spans="1:11" customFormat="1" ht="32.1" hidden="1" customHeight="1" thickBot="1" x14ac:dyDescent="0.25">
      <c r="A141" s="285" t="s">
        <v>2402</v>
      </c>
      <c r="B141" s="673" t="s">
        <v>324</v>
      </c>
      <c r="C141" s="674"/>
      <c r="D141" s="675"/>
      <c r="E141" s="676"/>
      <c r="F141" s="677"/>
      <c r="G141" s="414"/>
      <c r="H141" s="414"/>
      <c r="I141" s="414"/>
      <c r="J141" s="414"/>
      <c r="K141" s="414"/>
    </row>
    <row r="142" spans="1:11" customFormat="1" ht="16.5" hidden="1" thickBot="1" x14ac:dyDescent="0.25">
      <c r="A142" s="304" t="s">
        <v>3404</v>
      </c>
      <c r="B142" s="615" t="s">
        <v>3402</v>
      </c>
      <c r="C142" s="616"/>
      <c r="D142" s="304" t="s">
        <v>3379</v>
      </c>
      <c r="E142" s="615" t="s">
        <v>3403</v>
      </c>
      <c r="F142" s="616"/>
      <c r="G142" s="414"/>
      <c r="H142" s="414"/>
      <c r="I142" s="414"/>
      <c r="J142" s="414"/>
      <c r="K142" s="414"/>
    </row>
    <row r="143" spans="1:11" customFormat="1" ht="15.75" hidden="1" x14ac:dyDescent="0.25">
      <c r="A143" s="287" t="s">
        <v>3382</v>
      </c>
      <c r="B143" s="631"/>
      <c r="C143" s="635"/>
      <c r="D143" s="287" t="s">
        <v>3384</v>
      </c>
      <c r="E143" s="636"/>
      <c r="F143" s="637"/>
      <c r="G143" s="414"/>
      <c r="H143" s="414"/>
      <c r="I143" s="414"/>
      <c r="J143" s="414"/>
      <c r="K143" s="414"/>
    </row>
    <row r="144" spans="1:11" customFormat="1" ht="15.75" hidden="1" x14ac:dyDescent="0.25">
      <c r="A144" s="287" t="s">
        <v>3401</v>
      </c>
      <c r="B144" s="470"/>
      <c r="C144" s="471"/>
      <c r="D144" s="287" t="s">
        <v>3385</v>
      </c>
      <c r="E144" s="617"/>
      <c r="F144" s="618"/>
      <c r="G144" s="414"/>
      <c r="H144" s="414"/>
      <c r="I144" s="414"/>
      <c r="J144" s="414"/>
      <c r="K144" s="414"/>
    </row>
    <row r="145" spans="1:11" customFormat="1" ht="15.75" hidden="1" x14ac:dyDescent="0.25">
      <c r="A145" s="287" t="s">
        <v>3391</v>
      </c>
      <c r="B145" s="470"/>
      <c r="C145" s="471"/>
      <c r="D145" s="287" t="s">
        <v>3389</v>
      </c>
      <c r="E145" s="325"/>
      <c r="F145" s="326"/>
      <c r="G145" s="414"/>
      <c r="H145" s="414"/>
      <c r="I145" s="414"/>
      <c r="J145" s="414"/>
      <c r="K145" s="414"/>
    </row>
    <row r="146" spans="1:11" customFormat="1" ht="15.75" hidden="1" x14ac:dyDescent="0.25">
      <c r="A146" s="287" t="s">
        <v>3383</v>
      </c>
      <c r="B146" s="470"/>
      <c r="C146" s="471"/>
      <c r="D146" s="287" t="s">
        <v>3388</v>
      </c>
      <c r="E146" s="325"/>
      <c r="F146" s="326"/>
      <c r="G146" s="414"/>
      <c r="H146" s="414"/>
      <c r="I146" s="414"/>
      <c r="J146" s="414"/>
      <c r="K146" s="414"/>
    </row>
    <row r="147" spans="1:11" customFormat="1" ht="15.75" hidden="1" x14ac:dyDescent="0.25">
      <c r="A147" s="287" t="s">
        <v>3392</v>
      </c>
      <c r="B147" s="470"/>
      <c r="C147" s="471"/>
      <c r="D147" s="287" t="s">
        <v>3397</v>
      </c>
      <c r="E147" s="325"/>
      <c r="F147" s="326"/>
      <c r="G147" s="414"/>
      <c r="H147" s="414"/>
      <c r="I147" s="414"/>
      <c r="J147" s="414"/>
      <c r="K147" s="414"/>
    </row>
    <row r="148" spans="1:11" customFormat="1" ht="15.75" hidden="1" x14ac:dyDescent="0.25">
      <c r="A148" s="287" t="s">
        <v>3381</v>
      </c>
      <c r="B148" s="470"/>
      <c r="C148" s="471"/>
      <c r="D148" s="287" t="s">
        <v>3387</v>
      </c>
      <c r="E148" s="325"/>
      <c r="F148" s="326"/>
      <c r="G148" s="414"/>
      <c r="H148" s="414"/>
      <c r="I148" s="414"/>
      <c r="J148" s="414"/>
      <c r="K148" s="414"/>
    </row>
    <row r="149" spans="1:11" customFormat="1" ht="15.75" hidden="1" x14ac:dyDescent="0.25">
      <c r="A149" s="287" t="s">
        <v>3399</v>
      </c>
      <c r="B149" s="470"/>
      <c r="C149" s="471"/>
      <c r="D149" s="287" t="s">
        <v>3390</v>
      </c>
      <c r="E149" s="325"/>
      <c r="F149" s="326"/>
      <c r="G149" s="414"/>
      <c r="H149" s="414"/>
      <c r="I149" s="414"/>
      <c r="J149" s="414"/>
      <c r="K149" s="414"/>
    </row>
    <row r="150" spans="1:11" customFormat="1" ht="15.75" hidden="1" x14ac:dyDescent="0.25">
      <c r="A150" s="287" t="s">
        <v>3400</v>
      </c>
      <c r="B150" s="470"/>
      <c r="C150" s="471"/>
      <c r="D150" s="287" t="s">
        <v>3393</v>
      </c>
      <c r="E150" s="325"/>
      <c r="F150" s="326"/>
      <c r="G150" s="414"/>
      <c r="H150" s="414"/>
      <c r="I150" s="414"/>
      <c r="J150" s="414"/>
      <c r="K150" s="414"/>
    </row>
    <row r="151" spans="1:11" customFormat="1" ht="15.75" hidden="1" x14ac:dyDescent="0.25">
      <c r="A151" s="287" t="s">
        <v>3386</v>
      </c>
      <c r="B151" s="470"/>
      <c r="C151" s="471"/>
      <c r="D151" s="287" t="s">
        <v>3394</v>
      </c>
      <c r="E151" s="325"/>
      <c r="F151" s="326"/>
      <c r="G151" s="414"/>
      <c r="H151" s="414"/>
      <c r="I151" s="414"/>
      <c r="J151" s="414"/>
      <c r="K151" s="414"/>
    </row>
    <row r="152" spans="1:11" customFormat="1" ht="15.75" hidden="1" x14ac:dyDescent="0.25">
      <c r="A152" s="287" t="s">
        <v>3398</v>
      </c>
      <c r="B152" s="470"/>
      <c r="C152" s="471"/>
      <c r="D152" s="287" t="s">
        <v>3395</v>
      </c>
      <c r="E152" s="325"/>
      <c r="F152" s="326"/>
      <c r="G152" s="414"/>
      <c r="H152" s="414"/>
      <c r="I152" s="414"/>
      <c r="J152" s="414"/>
      <c r="K152" s="414"/>
    </row>
    <row r="153" spans="1:11" customFormat="1" ht="15.75" hidden="1" x14ac:dyDescent="0.25">
      <c r="A153" s="287" t="s">
        <v>3694</v>
      </c>
      <c r="B153" s="470"/>
      <c r="C153" s="471"/>
      <c r="D153" s="287" t="s">
        <v>3396</v>
      </c>
      <c r="E153" s="325"/>
      <c r="F153" s="326"/>
      <c r="G153" s="414"/>
      <c r="H153" s="414"/>
      <c r="I153" s="414"/>
      <c r="J153" s="414"/>
      <c r="K153" s="414"/>
    </row>
    <row r="154" spans="1:11" customFormat="1" ht="16.5" hidden="1" thickBot="1" x14ac:dyDescent="0.25">
      <c r="A154" s="304" t="s">
        <v>3405</v>
      </c>
      <c r="B154" s="615" t="s">
        <v>3406</v>
      </c>
      <c r="C154" s="616"/>
      <c r="D154" s="304" t="s">
        <v>3405</v>
      </c>
      <c r="E154" s="615" t="s">
        <v>3403</v>
      </c>
      <c r="F154" s="616"/>
      <c r="G154" s="414"/>
      <c r="H154" s="414"/>
      <c r="I154" s="414"/>
      <c r="J154" s="414"/>
      <c r="K154" s="414"/>
    </row>
    <row r="155" spans="1:11" customFormat="1" ht="15.75" hidden="1" x14ac:dyDescent="0.25">
      <c r="A155" s="320"/>
      <c r="B155" s="470"/>
      <c r="C155" s="471"/>
      <c r="D155" s="320"/>
      <c r="E155" s="617"/>
      <c r="F155" s="618"/>
      <c r="G155" s="414"/>
      <c r="H155" s="414"/>
      <c r="I155" s="414"/>
      <c r="J155" s="414"/>
      <c r="K155" s="414"/>
    </row>
    <row r="156" spans="1:11" customFormat="1" ht="15.75" hidden="1" x14ac:dyDescent="0.25">
      <c r="A156" s="321"/>
      <c r="B156" s="470"/>
      <c r="C156" s="471"/>
      <c r="D156" s="321"/>
      <c r="E156" s="322"/>
      <c r="F156" s="323"/>
      <c r="G156" s="414"/>
      <c r="H156" s="414"/>
      <c r="I156" s="414"/>
      <c r="J156" s="414"/>
      <c r="K156" s="414"/>
    </row>
    <row r="157" spans="1:11" customFormat="1" ht="15.75" hidden="1" x14ac:dyDescent="0.25">
      <c r="A157" s="321"/>
      <c r="B157" s="470"/>
      <c r="C157" s="471"/>
      <c r="D157" s="321"/>
      <c r="E157" s="322"/>
      <c r="F157" s="323"/>
      <c r="G157" s="414"/>
      <c r="H157" s="414"/>
      <c r="I157" s="414"/>
      <c r="J157" s="414"/>
      <c r="K157" s="414"/>
    </row>
    <row r="158" spans="1:11" customFormat="1" ht="16.5" hidden="1" thickBot="1" x14ac:dyDescent="0.3">
      <c r="A158" s="321"/>
      <c r="B158" s="619"/>
      <c r="C158" s="620"/>
      <c r="D158" s="324"/>
      <c r="E158" s="621"/>
      <c r="F158" s="622"/>
      <c r="G158" s="414"/>
      <c r="H158" s="414"/>
      <c r="I158" s="414"/>
      <c r="J158" s="414"/>
      <c r="K158" s="414"/>
    </row>
    <row r="159" spans="1:11" customFormat="1" ht="16.5" thickBot="1" x14ac:dyDescent="0.25">
      <c r="A159" s="587" t="s">
        <v>3697</v>
      </c>
      <c r="B159" s="588"/>
      <c r="C159" s="588"/>
      <c r="D159" s="588"/>
      <c r="E159" s="588"/>
      <c r="F159" s="589"/>
      <c r="G159" s="414"/>
      <c r="H159" s="414"/>
      <c r="I159" s="414"/>
      <c r="J159" s="414"/>
      <c r="K159" s="414"/>
    </row>
    <row r="160" spans="1:11" customFormat="1" ht="31.5" customHeight="1" x14ac:dyDescent="0.25">
      <c r="A160" s="356" t="s">
        <v>1526</v>
      </c>
      <c r="B160" s="311"/>
      <c r="C160" s="310" t="s">
        <v>3428</v>
      </c>
      <c r="D160" s="374" t="s">
        <v>2404</v>
      </c>
      <c r="E160" s="311" t="s">
        <v>324</v>
      </c>
      <c r="F160" s="335"/>
      <c r="G160" s="414"/>
      <c r="H160" s="414"/>
      <c r="I160" s="414"/>
      <c r="J160" s="414"/>
      <c r="K160" s="414"/>
    </row>
    <row r="161" spans="1:11" customFormat="1" ht="15.75" customHeight="1" x14ac:dyDescent="0.2">
      <c r="A161" s="605" t="s">
        <v>2360</v>
      </c>
      <c r="B161" s="606"/>
      <c r="C161" s="606"/>
      <c r="D161" s="606"/>
      <c r="E161" s="606"/>
      <c r="F161" s="607"/>
      <c r="G161" s="414"/>
      <c r="H161" s="414"/>
      <c r="I161" s="414"/>
      <c r="J161" s="414"/>
      <c r="K161" s="414"/>
    </row>
    <row r="162" spans="1:11" customFormat="1" x14ac:dyDescent="0.2">
      <c r="A162" s="605"/>
      <c r="B162" s="606"/>
      <c r="C162" s="606"/>
      <c r="D162" s="606"/>
      <c r="E162" s="606"/>
      <c r="F162" s="607"/>
      <c r="G162" s="414"/>
      <c r="H162" s="414"/>
      <c r="I162" s="414"/>
      <c r="J162" s="414"/>
      <c r="K162" s="414"/>
    </row>
    <row r="163" spans="1:11" customFormat="1" ht="15.75" customHeight="1" x14ac:dyDescent="0.2">
      <c r="A163" s="605" t="s">
        <v>2403</v>
      </c>
      <c r="B163" s="606"/>
      <c r="C163" s="606"/>
      <c r="D163" s="606"/>
      <c r="E163" s="606"/>
      <c r="F163" s="607"/>
      <c r="G163" s="414"/>
      <c r="H163" s="414"/>
      <c r="I163" s="414"/>
      <c r="J163" s="414"/>
      <c r="K163" s="414"/>
    </row>
    <row r="164" spans="1:11" customFormat="1" x14ac:dyDescent="0.2">
      <c r="A164" s="605"/>
      <c r="B164" s="606"/>
      <c r="C164" s="606"/>
      <c r="D164" s="606"/>
      <c r="E164" s="606"/>
      <c r="F164" s="607"/>
      <c r="G164" s="414"/>
      <c r="H164" s="414"/>
      <c r="I164" s="414"/>
      <c r="J164" s="414"/>
      <c r="K164" s="414"/>
    </row>
    <row r="165" spans="1:11" customFormat="1" x14ac:dyDescent="0.2">
      <c r="A165" s="605" t="s">
        <v>2361</v>
      </c>
      <c r="B165" s="606"/>
      <c r="C165" s="606"/>
      <c r="D165" s="606"/>
      <c r="E165" s="606"/>
      <c r="F165" s="607"/>
      <c r="G165" s="414"/>
      <c r="H165" s="414"/>
      <c r="I165" s="414"/>
      <c r="J165" s="414"/>
      <c r="K165" s="414"/>
    </row>
    <row r="166" spans="1:11" customFormat="1" ht="15" thickBot="1" x14ac:dyDescent="0.25">
      <c r="A166" s="605"/>
      <c r="B166" s="606"/>
      <c r="C166" s="606"/>
      <c r="D166" s="606"/>
      <c r="E166" s="606"/>
      <c r="F166" s="607"/>
      <c r="G166" s="414"/>
      <c r="H166" s="414"/>
      <c r="I166" s="414"/>
      <c r="J166" s="414"/>
      <c r="K166" s="414"/>
    </row>
    <row r="167" spans="1:11" customFormat="1" ht="16.5" thickBot="1" x14ac:dyDescent="0.25">
      <c r="A167" s="597" t="s">
        <v>3241</v>
      </c>
      <c r="B167" s="598"/>
      <c r="C167" s="598"/>
      <c r="D167" s="598"/>
      <c r="E167" s="598"/>
      <c r="F167" s="599"/>
    </row>
    <row r="168" spans="1:11" s="45" customFormat="1" ht="16.5" thickBot="1" x14ac:dyDescent="0.3">
      <c r="A168" s="600" t="s">
        <v>2413</v>
      </c>
      <c r="B168" s="601"/>
      <c r="C168" s="601"/>
      <c r="D168" s="601"/>
      <c r="E168" s="601"/>
      <c r="F168" s="602"/>
      <c r="G168" s="150"/>
      <c r="H168" s="150"/>
      <c r="I168" s="116"/>
      <c r="J168" s="117"/>
    </row>
    <row r="169" spans="1:11" s="45" customFormat="1" ht="15.75" x14ac:dyDescent="0.25">
      <c r="A169" s="356" t="s">
        <v>2411</v>
      </c>
      <c r="B169" s="536" t="s">
        <v>324</v>
      </c>
      <c r="C169" s="638"/>
      <c r="D169" s="374" t="s">
        <v>2412</v>
      </c>
      <c r="E169" s="313" t="s">
        <v>324</v>
      </c>
      <c r="F169" s="312"/>
      <c r="G169" s="150"/>
      <c r="H169" s="150"/>
      <c r="I169" s="116"/>
      <c r="J169" s="117"/>
    </row>
    <row r="170" spans="1:11" s="45" customFormat="1" ht="16.5" thickBot="1" x14ac:dyDescent="0.3">
      <c r="A170" s="357" t="s">
        <v>3441</v>
      </c>
      <c r="B170" s="684" t="s">
        <v>324</v>
      </c>
      <c r="C170" s="685"/>
      <c r="D170" s="375" t="s">
        <v>2410</v>
      </c>
      <c r="E170" s="353"/>
      <c r="F170" s="352" t="s">
        <v>324</v>
      </c>
      <c r="G170" s="150"/>
      <c r="H170" s="150"/>
      <c r="I170" s="116"/>
      <c r="J170" s="117"/>
    </row>
    <row r="171" spans="1:11" s="45" customFormat="1" ht="16.5" thickBot="1" x14ac:dyDescent="0.3">
      <c r="A171" s="594" t="s">
        <v>2405</v>
      </c>
      <c r="B171" s="595"/>
      <c r="C171" s="595"/>
      <c r="D171" s="595"/>
      <c r="E171" s="595"/>
      <c r="F171" s="596"/>
      <c r="G171" s="150"/>
      <c r="H171" s="150"/>
      <c r="I171" s="116"/>
      <c r="J171" s="117"/>
    </row>
    <row r="172" spans="1:11" s="45" customFormat="1" ht="15.75" x14ac:dyDescent="0.25">
      <c r="A172" s="343" t="s">
        <v>3455</v>
      </c>
      <c r="B172" s="483" t="s">
        <v>324</v>
      </c>
      <c r="C172" s="583"/>
      <c r="D172" s="344" t="s">
        <v>3449</v>
      </c>
      <c r="E172" s="314" t="s">
        <v>324</v>
      </c>
      <c r="F172" s="315"/>
      <c r="G172" s="150"/>
      <c r="H172" s="150"/>
      <c r="I172" s="116"/>
      <c r="J172" s="117"/>
    </row>
    <row r="173" spans="1:11" s="45" customFormat="1" ht="15.75" x14ac:dyDescent="0.25">
      <c r="A173" s="345" t="s">
        <v>2406</v>
      </c>
      <c r="B173" s="535"/>
      <c r="C173" s="535"/>
      <c r="D173" s="346" t="s">
        <v>3451</v>
      </c>
      <c r="E173" s="535"/>
      <c r="F173" s="603"/>
      <c r="G173" s="150"/>
      <c r="H173" s="150"/>
      <c r="I173" s="116"/>
      <c r="J173" s="117"/>
    </row>
    <row r="174" spans="1:11" s="45" customFormat="1" ht="16.5" thickBot="1" x14ac:dyDescent="0.3">
      <c r="A174" s="347" t="s">
        <v>2407</v>
      </c>
      <c r="B174" s="691"/>
      <c r="C174" s="692"/>
      <c r="D174" s="348" t="s">
        <v>3450</v>
      </c>
      <c r="E174" s="316"/>
      <c r="F174" s="317"/>
      <c r="G174" s="150"/>
      <c r="H174" s="150"/>
      <c r="I174" s="116"/>
      <c r="J174" s="117"/>
    </row>
    <row r="175" spans="1:11" s="45" customFormat="1" ht="16.5" hidden="1" thickBot="1" x14ac:dyDescent="0.3">
      <c r="A175" s="435" t="s">
        <v>3221</v>
      </c>
      <c r="B175" s="436"/>
      <c r="C175" s="436"/>
      <c r="D175" s="436"/>
      <c r="E175" s="436"/>
      <c r="F175" s="437"/>
      <c r="G175" s="150"/>
      <c r="H175" s="150"/>
      <c r="I175" s="116"/>
      <c r="J175" s="117"/>
    </row>
    <row r="176" spans="1:11" s="45" customFormat="1" ht="15.75" hidden="1" x14ac:dyDescent="0.25">
      <c r="A176" s="23" t="s">
        <v>3242</v>
      </c>
      <c r="B176" s="584"/>
      <c r="C176" s="585"/>
      <c r="D176" s="13" t="s">
        <v>3244</v>
      </c>
      <c r="E176" s="536"/>
      <c r="F176" s="537"/>
      <c r="G176" s="150"/>
      <c r="H176" s="150"/>
      <c r="I176" s="116"/>
      <c r="J176" s="117"/>
    </row>
    <row r="177" spans="1:10" s="45" customFormat="1" ht="16.5" hidden="1" thickBot="1" x14ac:dyDescent="0.3">
      <c r="A177" s="303" t="s">
        <v>3243</v>
      </c>
      <c r="B177" s="547"/>
      <c r="C177" s="570"/>
      <c r="D177" s="13" t="s">
        <v>3245</v>
      </c>
      <c r="E177" s="536"/>
      <c r="F177" s="537"/>
      <c r="G177" s="150"/>
      <c r="H177" s="150"/>
      <c r="I177" s="116"/>
      <c r="J177" s="117"/>
    </row>
    <row r="178" spans="1:10" s="45" customFormat="1" ht="16.5" thickBot="1" x14ac:dyDescent="0.3">
      <c r="A178" s="600" t="s">
        <v>2381</v>
      </c>
      <c r="B178" s="601"/>
      <c r="C178" s="601"/>
      <c r="D178" s="601"/>
      <c r="E178" s="601"/>
      <c r="F178" s="602"/>
      <c r="G178" s="150"/>
      <c r="H178" s="150"/>
      <c r="I178" s="116"/>
      <c r="J178" s="117"/>
    </row>
    <row r="179" spans="1:10" s="45" customFormat="1" ht="15.75" x14ac:dyDescent="0.25">
      <c r="A179" s="356" t="s">
        <v>32</v>
      </c>
      <c r="B179" s="483"/>
      <c r="C179" s="583"/>
      <c r="D179" s="346" t="s">
        <v>2408</v>
      </c>
      <c r="E179" s="535" t="s">
        <v>324</v>
      </c>
      <c r="F179" s="603"/>
      <c r="G179" s="150"/>
      <c r="H179" s="150"/>
      <c r="I179" s="116"/>
      <c r="J179" s="117"/>
    </row>
    <row r="180" spans="1:10" s="45" customFormat="1" ht="15.75" x14ac:dyDescent="0.25">
      <c r="A180" s="345" t="s">
        <v>3589</v>
      </c>
      <c r="B180" s="535" t="s">
        <v>324</v>
      </c>
      <c r="C180" s="535"/>
      <c r="D180" s="346" t="s">
        <v>3590</v>
      </c>
      <c r="E180" s="535" t="s">
        <v>324</v>
      </c>
      <c r="F180" s="603"/>
      <c r="G180" s="150"/>
      <c r="H180" s="150"/>
      <c r="I180" s="116"/>
      <c r="J180" s="117"/>
    </row>
    <row r="181" spans="1:10" s="45" customFormat="1" ht="15.75" x14ac:dyDescent="0.25">
      <c r="A181" s="345" t="s">
        <v>3664</v>
      </c>
      <c r="B181" s="535" t="s">
        <v>324</v>
      </c>
      <c r="C181" s="535"/>
      <c r="D181" s="346" t="s">
        <v>3665</v>
      </c>
      <c r="E181" s="535" t="s">
        <v>324</v>
      </c>
      <c r="F181" s="603"/>
      <c r="G181" s="150"/>
      <c r="H181" s="150"/>
      <c r="I181" s="116"/>
      <c r="J181" s="117"/>
    </row>
    <row r="182" spans="1:10" s="45" customFormat="1" ht="15.75" x14ac:dyDescent="0.25">
      <c r="A182" s="357" t="s">
        <v>2409</v>
      </c>
      <c r="B182" s="547" t="s">
        <v>324</v>
      </c>
      <c r="C182" s="570"/>
      <c r="D182" s="375" t="s">
        <v>3458</v>
      </c>
      <c r="E182" s="318"/>
      <c r="F182" s="334" t="s">
        <v>2005</v>
      </c>
      <c r="G182" s="150"/>
      <c r="H182" s="150"/>
      <c r="I182" s="116"/>
      <c r="J182" s="117"/>
    </row>
    <row r="183" spans="1:10" s="45" customFormat="1" ht="16.5" thickBot="1" x14ac:dyDescent="0.3">
      <c r="A183" s="357" t="s">
        <v>147</v>
      </c>
      <c r="B183" s="695" t="s">
        <v>324</v>
      </c>
      <c r="C183" s="695"/>
      <c r="D183" s="681"/>
      <c r="E183" s="682"/>
      <c r="F183" s="683"/>
      <c r="G183" s="150"/>
      <c r="H183" s="150"/>
      <c r="I183" s="116"/>
      <c r="J183" s="117"/>
    </row>
    <row r="184" spans="1:10" s="45" customFormat="1" ht="16.5" thickBot="1" x14ac:dyDescent="0.3">
      <c r="A184" s="600" t="s">
        <v>2382</v>
      </c>
      <c r="B184" s="601"/>
      <c r="C184" s="601"/>
      <c r="D184" s="601"/>
      <c r="E184" s="601"/>
      <c r="F184" s="602"/>
      <c r="G184" s="150"/>
      <c r="H184" s="150"/>
      <c r="I184" s="116"/>
      <c r="J184" s="117"/>
    </row>
    <row r="185" spans="1:10" s="45" customFormat="1" ht="15.75" x14ac:dyDescent="0.25">
      <c r="A185" s="356" t="s">
        <v>77</v>
      </c>
      <c r="B185" s="686"/>
      <c r="C185" s="687"/>
      <c r="D185" s="376" t="s">
        <v>3698</v>
      </c>
      <c r="E185" s="693" t="s">
        <v>324</v>
      </c>
      <c r="F185" s="694"/>
      <c r="G185" s="150"/>
      <c r="H185" s="150"/>
      <c r="I185" s="116"/>
      <c r="J185" s="117"/>
    </row>
    <row r="186" spans="1:10" s="45" customFormat="1" ht="15.75" x14ac:dyDescent="0.25">
      <c r="A186" s="345" t="s">
        <v>79</v>
      </c>
      <c r="B186" s="460"/>
      <c r="C186" s="569"/>
      <c r="D186" s="346" t="s">
        <v>347</v>
      </c>
      <c r="E186" s="460"/>
      <c r="F186" s="461"/>
      <c r="G186" s="150"/>
      <c r="H186" s="150"/>
      <c r="I186" s="116"/>
      <c r="J186" s="117"/>
    </row>
    <row r="187" spans="1:10" s="45" customFormat="1" ht="15.75" x14ac:dyDescent="0.25">
      <c r="A187" s="345" t="s">
        <v>76</v>
      </c>
      <c r="B187" s="460"/>
      <c r="C187" s="688"/>
      <c r="D187" s="346" t="s">
        <v>314</v>
      </c>
      <c r="E187" s="460" t="s">
        <v>324</v>
      </c>
      <c r="F187" s="461"/>
      <c r="G187" s="150"/>
      <c r="H187" s="150"/>
      <c r="I187" s="116"/>
      <c r="J187" s="117"/>
    </row>
    <row r="188" spans="1:10" s="45" customFormat="1" ht="36" customHeight="1" x14ac:dyDescent="0.25">
      <c r="A188" s="349" t="s">
        <v>78</v>
      </c>
      <c r="B188" s="53"/>
      <c r="C188" s="54" t="s">
        <v>324</v>
      </c>
      <c r="D188" s="350" t="s">
        <v>88</v>
      </c>
      <c r="E188" s="689"/>
      <c r="F188" s="690"/>
      <c r="G188" s="150"/>
      <c r="H188" s="150"/>
      <c r="I188" s="116"/>
      <c r="J188" s="117"/>
    </row>
    <row r="189" spans="1:10" s="45" customFormat="1" ht="15.75" x14ac:dyDescent="0.25">
      <c r="A189" s="345" t="s">
        <v>1493</v>
      </c>
      <c r="B189" s="460" t="s">
        <v>324</v>
      </c>
      <c r="C189" s="569"/>
      <c r="D189" s="346" t="s">
        <v>1492</v>
      </c>
      <c r="E189" s="460" t="s">
        <v>324</v>
      </c>
      <c r="F189" s="461"/>
      <c r="G189" s="150"/>
      <c r="H189" s="150"/>
      <c r="I189" s="116"/>
      <c r="J189" s="117"/>
    </row>
    <row r="190" spans="1:10" s="45" customFormat="1" ht="15.75" x14ac:dyDescent="0.25">
      <c r="A190" s="345" t="s">
        <v>339</v>
      </c>
      <c r="B190" s="460" t="s">
        <v>324</v>
      </c>
      <c r="C190" s="569"/>
      <c r="D190" s="346" t="s">
        <v>341</v>
      </c>
      <c r="E190" s="460" t="s">
        <v>324</v>
      </c>
      <c r="F190" s="461"/>
      <c r="G190" s="150"/>
      <c r="H190" s="150"/>
      <c r="I190" s="116"/>
      <c r="J190" s="117"/>
    </row>
    <row r="191" spans="1:10" s="45" customFormat="1" ht="31.5" x14ac:dyDescent="0.25">
      <c r="A191" s="345" t="s">
        <v>89</v>
      </c>
      <c r="B191" s="460"/>
      <c r="C191" s="569"/>
      <c r="D191" s="350" t="s">
        <v>95</v>
      </c>
      <c r="E191" s="460"/>
      <c r="F191" s="461"/>
      <c r="G191" s="150"/>
      <c r="H191" s="150"/>
      <c r="I191" s="116"/>
      <c r="J191" s="117"/>
    </row>
    <row r="192" spans="1:10" s="45" customFormat="1" ht="16.5" thickBot="1" x14ac:dyDescent="0.3">
      <c r="A192" s="347" t="s">
        <v>340</v>
      </c>
      <c r="B192" s="441" t="s">
        <v>324</v>
      </c>
      <c r="C192" s="442"/>
      <c r="D192" s="348" t="s">
        <v>342</v>
      </c>
      <c r="E192" s="441" t="s">
        <v>324</v>
      </c>
      <c r="F192" s="521"/>
      <c r="G192" s="150"/>
      <c r="H192" s="150"/>
      <c r="I192" s="116"/>
      <c r="J192" s="117"/>
    </row>
    <row r="193" spans="1:10" s="45" customFormat="1" ht="16.5" thickBot="1" x14ac:dyDescent="0.3">
      <c r="A193" s="600" t="s">
        <v>2383</v>
      </c>
      <c r="B193" s="601"/>
      <c r="C193" s="601"/>
      <c r="D193" s="601"/>
      <c r="E193" s="601"/>
      <c r="F193" s="602"/>
      <c r="G193" s="150"/>
      <c r="H193" s="150"/>
      <c r="I193" s="116"/>
      <c r="J193" s="117"/>
    </row>
    <row r="194" spans="1:10" s="45" customFormat="1" ht="15.75" x14ac:dyDescent="0.25">
      <c r="A194" s="345" t="s">
        <v>2008</v>
      </c>
      <c r="B194" s="438"/>
      <c r="C194" s="438"/>
      <c r="D194" s="344" t="s">
        <v>2011</v>
      </c>
      <c r="E194" s="623"/>
      <c r="F194" s="624"/>
      <c r="G194" s="150"/>
      <c r="H194" s="150"/>
      <c r="I194" s="116"/>
      <c r="J194" s="117"/>
    </row>
    <row r="195" spans="1:10" s="45" customFormat="1" ht="63" customHeight="1" x14ac:dyDescent="0.25">
      <c r="A195" s="345" t="s">
        <v>2009</v>
      </c>
      <c r="B195" s="657"/>
      <c r="C195" s="657"/>
      <c r="D195" s="657"/>
      <c r="E195" s="657"/>
      <c r="F195" s="658"/>
      <c r="G195" s="150"/>
      <c r="H195" s="150"/>
      <c r="I195" s="116"/>
      <c r="J195" s="117"/>
    </row>
    <row r="196" spans="1:10" s="45" customFormat="1" ht="63" customHeight="1" thickBot="1" x14ac:dyDescent="0.3">
      <c r="A196" s="347" t="s">
        <v>2010</v>
      </c>
      <c r="B196" s="659"/>
      <c r="C196" s="659"/>
      <c r="D196" s="659"/>
      <c r="E196" s="659"/>
      <c r="F196" s="660"/>
      <c r="G196" s="150"/>
      <c r="H196" s="150"/>
      <c r="I196" s="116"/>
      <c r="J196" s="117"/>
    </row>
    <row r="197" spans="1:10" customFormat="1" ht="16.5" thickBot="1" x14ac:dyDescent="0.25">
      <c r="A197" s="426" t="s">
        <v>3219</v>
      </c>
      <c r="B197" s="427"/>
      <c r="C197" s="427"/>
      <c r="D197" s="427"/>
      <c r="E197" s="427"/>
      <c r="F197" s="428"/>
    </row>
    <row r="198" spans="1:10" customFormat="1" ht="15.75" x14ac:dyDescent="0.25">
      <c r="A198" s="356" t="s">
        <v>2364</v>
      </c>
      <c r="B198" s="311"/>
      <c r="C198" s="310" t="s">
        <v>3673</v>
      </c>
      <c r="D198" s="374" t="s">
        <v>2365</v>
      </c>
      <c r="E198" s="630" t="s">
        <v>324</v>
      </c>
      <c r="F198" s="631"/>
    </row>
    <row r="199" spans="1:10" customFormat="1" ht="15.75" x14ac:dyDescent="0.25">
      <c r="A199" s="369" t="s">
        <v>2366</v>
      </c>
      <c r="B199" s="629"/>
      <c r="C199" s="629"/>
      <c r="D199" s="346" t="s">
        <v>2367</v>
      </c>
      <c r="E199" s="629"/>
      <c r="F199" s="632"/>
    </row>
    <row r="200" spans="1:10" customFormat="1" ht="16.5" thickBot="1" x14ac:dyDescent="0.3">
      <c r="A200" s="369" t="s">
        <v>3690</v>
      </c>
      <c r="B200" s="678" t="s">
        <v>324</v>
      </c>
      <c r="C200" s="679"/>
      <c r="D200" s="346" t="s">
        <v>2368</v>
      </c>
      <c r="E200" s="678"/>
      <c r="F200" s="680"/>
    </row>
    <row r="201" spans="1:10" customFormat="1" ht="16.5" thickBot="1" x14ac:dyDescent="0.25">
      <c r="A201" s="426" t="s">
        <v>2416</v>
      </c>
      <c r="B201" s="427"/>
      <c r="C201" s="427"/>
      <c r="D201" s="427"/>
      <c r="E201" s="427"/>
      <c r="F201" s="428"/>
    </row>
    <row r="202" spans="1:10" customFormat="1" ht="15.75" x14ac:dyDescent="0.25">
      <c r="A202" s="369" t="s">
        <v>2419</v>
      </c>
      <c r="B202" s="636"/>
      <c r="C202" s="700"/>
      <c r="D202" s="288" t="str">
        <f>"Textlänge der Zeile (zur Prüfung): "&amp;LEN(B202)</f>
        <v>Textlänge der Zeile (zur Prüfung): 0</v>
      </c>
      <c r="E202" s="696" t="s">
        <v>2417</v>
      </c>
      <c r="F202" s="697"/>
    </row>
    <row r="203" spans="1:10" customFormat="1" ht="15.75" x14ac:dyDescent="0.25">
      <c r="A203" s="369" t="s">
        <v>2420</v>
      </c>
      <c r="B203" s="617"/>
      <c r="C203" s="701"/>
      <c r="D203" s="288" t="str">
        <f>"Textlänge der Zeile (zur Prüfung): "&amp;LEN(B203)</f>
        <v>Textlänge der Zeile (zur Prüfung): 0</v>
      </c>
      <c r="E203" s="698" t="s">
        <v>2418</v>
      </c>
      <c r="F203" s="699"/>
    </row>
    <row r="204" spans="1:10" customFormat="1" ht="15.75" x14ac:dyDescent="0.25">
      <c r="A204" s="369" t="s">
        <v>2421</v>
      </c>
      <c r="B204" s="617"/>
      <c r="C204" s="701"/>
      <c r="D204" s="288" t="str">
        <f t="shared" ref="D204:D206" si="0">"Textlänge der Zeile (zur Prüfung): "&amp;LEN(B204)</f>
        <v>Textlänge der Zeile (zur Prüfung): 0</v>
      </c>
      <c r="E204" s="698"/>
      <c r="F204" s="699"/>
    </row>
    <row r="205" spans="1:10" customFormat="1" ht="15.75" x14ac:dyDescent="0.25">
      <c r="A205" s="369" t="s">
        <v>3691</v>
      </c>
      <c r="B205" s="289" t="s">
        <v>3688</v>
      </c>
      <c r="C205" s="319"/>
      <c r="D205" s="288" t="str">
        <f>"Textlänge der Zeile (zur Prüfung): "&amp;LEN(C205)</f>
        <v>Textlänge der Zeile (zur Prüfung): 0</v>
      </c>
      <c r="E205" s="698" t="s">
        <v>3692</v>
      </c>
      <c r="F205" s="699"/>
    </row>
    <row r="206" spans="1:10" customFormat="1" ht="15.75" x14ac:dyDescent="0.25">
      <c r="A206" s="369" t="s">
        <v>2422</v>
      </c>
      <c r="B206" s="617"/>
      <c r="C206" s="701"/>
      <c r="D206" s="288" t="str">
        <f t="shared" si="0"/>
        <v>Textlänge der Zeile (zur Prüfung): 0</v>
      </c>
      <c r="E206" s="698"/>
      <c r="F206" s="699"/>
    </row>
    <row r="207" spans="1:10" customFormat="1" ht="16.5" thickBot="1" x14ac:dyDescent="0.3">
      <c r="A207" s="369" t="s">
        <v>2423</v>
      </c>
      <c r="B207" s="289" t="s">
        <v>3689</v>
      </c>
      <c r="C207" s="289" t="str">
        <f>IF(E198=DD_LMIV!Z3,"16-18°C",IF(OR(E198=DD_LMIV!Z4,E198=DD_LMIV!Z5),"8-10°C",""))</f>
        <v/>
      </c>
      <c r="D207" s="288" t="str">
        <f>"Textlänge der Zeile (zur Prüfung): "&amp;LEN(C207)</f>
        <v>Textlänge der Zeile (zur Prüfung): 0</v>
      </c>
      <c r="E207" s="698" t="s">
        <v>3693</v>
      </c>
      <c r="F207" s="699"/>
    </row>
    <row r="208" spans="1:10" customFormat="1" ht="15.75" hidden="1" x14ac:dyDescent="0.25">
      <c r="A208" s="290" t="s">
        <v>2414</v>
      </c>
      <c r="B208" s="291"/>
      <c r="C208" s="291"/>
      <c r="D208" s="291"/>
      <c r="E208" s="291"/>
      <c r="F208" s="292"/>
    </row>
    <row r="209" spans="1:10" customFormat="1" ht="15.75" hidden="1" x14ac:dyDescent="0.25">
      <c r="A209" s="290"/>
      <c r="B209" s="291"/>
      <c r="C209" s="291"/>
      <c r="D209" s="291"/>
      <c r="E209" s="291"/>
      <c r="F209" s="292"/>
    </row>
    <row r="210" spans="1:10" customFormat="1" ht="15.75" hidden="1" x14ac:dyDescent="0.25">
      <c r="A210" s="290"/>
      <c r="B210" s="291"/>
      <c r="C210" s="291"/>
      <c r="D210" s="291"/>
      <c r="E210" s="291"/>
      <c r="F210" s="292"/>
    </row>
    <row r="211" spans="1:10" customFormat="1" ht="16.5" hidden="1" thickBot="1" x14ac:dyDescent="0.3">
      <c r="A211" s="293"/>
      <c r="B211" s="294"/>
      <c r="C211" s="294"/>
      <c r="D211" s="294"/>
      <c r="E211" s="294"/>
      <c r="F211" s="295"/>
    </row>
    <row r="212" spans="1:10" customFormat="1" ht="16.5" thickBot="1" x14ac:dyDescent="0.25">
      <c r="A212" s="426" t="s">
        <v>2415</v>
      </c>
      <c r="B212" s="427"/>
      <c r="C212" s="427"/>
      <c r="D212" s="427"/>
      <c r="E212" s="427"/>
      <c r="F212" s="428"/>
    </row>
    <row r="213" spans="1:10" customFormat="1" ht="15.75" x14ac:dyDescent="0.2">
      <c r="A213" s="356" t="s">
        <v>30</v>
      </c>
      <c r="B213" s="625" t="s">
        <v>324</v>
      </c>
      <c r="C213" s="626"/>
      <c r="D213" s="378" t="s">
        <v>654</v>
      </c>
      <c r="E213" s="627"/>
      <c r="F213" s="628"/>
    </row>
    <row r="214" spans="1:10" customFormat="1" ht="15.75" x14ac:dyDescent="0.2">
      <c r="A214" s="346" t="s">
        <v>1470</v>
      </c>
      <c r="B214" s="66" t="s">
        <v>324</v>
      </c>
      <c r="C214" s="98" t="str">
        <f>IFERROR(VLOOKUP(B214,'Dropdown Auswahl'!AU94:AV95,2,FALSE),"")</f>
        <v/>
      </c>
      <c r="D214" s="379" t="s">
        <v>1495</v>
      </c>
      <c r="E214" s="69"/>
      <c r="F214" s="85">
        <f>E213*$B$41</f>
        <v>0</v>
      </c>
    </row>
    <row r="215" spans="1:10" customFormat="1" ht="16.5" thickBot="1" x14ac:dyDescent="0.25">
      <c r="A215" s="377" t="s">
        <v>653</v>
      </c>
      <c r="B215" s="267" t="s">
        <v>324</v>
      </c>
      <c r="C215" s="266">
        <f>IFERROR(VLOOKUP(B215,'Dropdown Auswahl'!AD2:AE5,2,FALSE),"")</f>
        <v>0</v>
      </c>
      <c r="D215" s="380" t="s">
        <v>1494</v>
      </c>
      <c r="E215" s="70"/>
      <c r="F215" s="86" t="str">
        <f>IF($E$44='Dropdown Auswahl'!AQ93,E213*$B$47,IF($E$44='Dropdown Auswahl'!AQ94,$B$41*$B$47*E213,"0,00"))</f>
        <v>0,00</v>
      </c>
    </row>
    <row r="216" spans="1:10" s="44" customFormat="1" ht="16.5" thickBot="1" x14ac:dyDescent="0.3">
      <c r="A216" s="653" t="s">
        <v>3246</v>
      </c>
      <c r="B216" s="654"/>
      <c r="C216" s="654"/>
      <c r="D216" s="654"/>
      <c r="E216" s="654"/>
      <c r="F216" s="655"/>
      <c r="G216" s="153"/>
      <c r="H216" s="152"/>
      <c r="I216" s="145"/>
      <c r="J216" s="146"/>
    </row>
    <row r="217" spans="1:10" s="44" customFormat="1" ht="16.5" thickBot="1" x14ac:dyDescent="0.3">
      <c r="A217" s="381" t="s">
        <v>320</v>
      </c>
      <c r="B217" s="382" t="s">
        <v>302</v>
      </c>
      <c r="C217" s="382" t="s">
        <v>315</v>
      </c>
      <c r="D217" s="383" t="s">
        <v>991</v>
      </c>
      <c r="E217" s="384" t="s">
        <v>576</v>
      </c>
      <c r="F217" s="385" t="s">
        <v>577</v>
      </c>
      <c r="G217" s="153"/>
      <c r="H217" s="152"/>
      <c r="I217" s="145"/>
      <c r="J217" s="146"/>
    </row>
    <row r="218" spans="1:10" s="44" customFormat="1" ht="15.75" x14ac:dyDescent="0.25">
      <c r="A218" s="100"/>
      <c r="B218" s="58"/>
      <c r="C218" s="272"/>
      <c r="D218" s="273"/>
      <c r="E218" s="59"/>
      <c r="F218" s="29"/>
      <c r="G218" s="153"/>
      <c r="H218" s="152"/>
      <c r="I218" s="145"/>
      <c r="J218" s="146"/>
    </row>
    <row r="219" spans="1:10" s="44" customFormat="1" ht="15.75" x14ac:dyDescent="0.25">
      <c r="A219" s="30"/>
      <c r="B219" s="274"/>
      <c r="C219" s="272"/>
      <c r="D219" s="51"/>
      <c r="E219" s="55"/>
      <c r="F219" s="275"/>
      <c r="G219" s="153"/>
      <c r="H219" s="152"/>
      <c r="I219" s="145"/>
      <c r="J219" s="146"/>
    </row>
    <row r="220" spans="1:10" s="44" customFormat="1" ht="15.75" x14ac:dyDescent="0.25">
      <c r="A220" s="30"/>
      <c r="B220" s="274"/>
      <c r="C220" s="272"/>
      <c r="D220" s="51"/>
      <c r="E220" s="55"/>
      <c r="F220" s="275"/>
      <c r="G220" s="153"/>
      <c r="H220" s="152"/>
      <c r="I220" s="145"/>
      <c r="J220" s="146"/>
    </row>
    <row r="221" spans="1:10" s="44" customFormat="1" ht="15.75" x14ac:dyDescent="0.25">
      <c r="A221" s="30"/>
      <c r="B221" s="274"/>
      <c r="C221" s="272"/>
      <c r="D221" s="51"/>
      <c r="E221" s="55"/>
      <c r="F221" s="275"/>
      <c r="G221" s="153"/>
      <c r="H221" s="152"/>
      <c r="I221" s="145"/>
      <c r="J221" s="146"/>
    </row>
    <row r="222" spans="1:10" s="44" customFormat="1" ht="15.75" x14ac:dyDescent="0.25">
      <c r="A222" s="30"/>
      <c r="B222" s="274"/>
      <c r="C222" s="272"/>
      <c r="D222" s="51"/>
      <c r="E222" s="55"/>
      <c r="F222" s="275"/>
      <c r="G222" s="153"/>
      <c r="H222" s="152"/>
      <c r="I222" s="145"/>
      <c r="J222" s="146"/>
    </row>
    <row r="223" spans="1:10" s="44" customFormat="1" ht="15.75" x14ac:dyDescent="0.25">
      <c r="A223" s="30"/>
      <c r="B223" s="274"/>
      <c r="C223" s="272"/>
      <c r="D223" s="51"/>
      <c r="E223" s="55"/>
      <c r="F223" s="275"/>
      <c r="G223" s="153"/>
      <c r="H223" s="152"/>
      <c r="I223" s="145"/>
      <c r="J223" s="146"/>
    </row>
    <row r="224" spans="1:10" s="44" customFormat="1" ht="15.75" x14ac:dyDescent="0.25">
      <c r="A224" s="30"/>
      <c r="B224" s="274"/>
      <c r="C224" s="272"/>
      <c r="D224" s="51"/>
      <c r="E224" s="55"/>
      <c r="F224" s="275"/>
      <c r="G224" s="153"/>
      <c r="H224" s="152"/>
      <c r="I224" s="145"/>
      <c r="J224" s="146"/>
    </row>
    <row r="225" spans="1:10" s="44" customFormat="1" ht="15.75" x14ac:dyDescent="0.25">
      <c r="A225" s="30"/>
      <c r="B225" s="274"/>
      <c r="C225" s="272"/>
      <c r="D225" s="51"/>
      <c r="E225" s="55"/>
      <c r="F225" s="275"/>
      <c r="G225" s="153"/>
      <c r="H225" s="152"/>
      <c r="I225" s="145"/>
      <c r="J225" s="146"/>
    </row>
    <row r="226" spans="1:10" s="44" customFormat="1" ht="15.75" x14ac:dyDescent="0.25">
      <c r="A226" s="30"/>
      <c r="B226" s="274"/>
      <c r="C226" s="272"/>
      <c r="D226" s="51"/>
      <c r="E226" s="55"/>
      <c r="F226" s="275"/>
      <c r="G226" s="153"/>
      <c r="H226" s="152"/>
      <c r="I226" s="145"/>
      <c r="J226" s="146"/>
    </row>
    <row r="227" spans="1:10" s="44" customFormat="1" ht="15.75" x14ac:dyDescent="0.25">
      <c r="A227" s="30"/>
      <c r="B227" s="274"/>
      <c r="C227" s="272"/>
      <c r="D227" s="51"/>
      <c r="E227" s="55"/>
      <c r="F227" s="275"/>
      <c r="G227" s="153"/>
      <c r="H227" s="152"/>
      <c r="I227" s="145"/>
      <c r="J227" s="146"/>
    </row>
    <row r="228" spans="1:10" s="44" customFormat="1" ht="15.75" x14ac:dyDescent="0.25">
      <c r="A228" s="30"/>
      <c r="B228" s="274"/>
      <c r="C228" s="272"/>
      <c r="D228" s="51"/>
      <c r="E228" s="55"/>
      <c r="F228" s="275"/>
      <c r="G228" s="153"/>
      <c r="H228" s="152"/>
      <c r="I228" s="145"/>
      <c r="J228" s="146"/>
    </row>
    <row r="229" spans="1:10" s="44" customFormat="1" ht="15.75" x14ac:dyDescent="0.25">
      <c r="A229" s="30"/>
      <c r="B229" s="274"/>
      <c r="C229" s="272"/>
      <c r="D229" s="51"/>
      <c r="E229" s="55"/>
      <c r="F229" s="275"/>
      <c r="G229" s="153"/>
      <c r="H229" s="152"/>
      <c r="I229" s="145"/>
      <c r="J229" s="146"/>
    </row>
    <row r="230" spans="1:10" s="44" customFormat="1" ht="15.75" x14ac:dyDescent="0.25">
      <c r="A230" s="30"/>
      <c r="B230" s="274"/>
      <c r="C230" s="272"/>
      <c r="D230" s="51"/>
      <c r="E230" s="55"/>
      <c r="F230" s="275"/>
      <c r="G230" s="153"/>
      <c r="H230" s="152"/>
      <c r="I230" s="145"/>
      <c r="J230" s="146"/>
    </row>
    <row r="231" spans="1:10" s="44" customFormat="1" ht="15.75" x14ac:dyDescent="0.25">
      <c r="A231" s="30"/>
      <c r="B231" s="274"/>
      <c r="C231" s="272"/>
      <c r="D231" s="51"/>
      <c r="E231" s="55"/>
      <c r="F231" s="275"/>
      <c r="G231" s="153"/>
      <c r="H231" s="152"/>
      <c r="I231" s="145"/>
      <c r="J231" s="146"/>
    </row>
    <row r="232" spans="1:10" s="44" customFormat="1" ht="15.75" x14ac:dyDescent="0.25">
      <c r="A232" s="30"/>
      <c r="B232" s="274"/>
      <c r="C232" s="272"/>
      <c r="D232" s="51"/>
      <c r="E232" s="55"/>
      <c r="F232" s="275"/>
      <c r="G232" s="153"/>
      <c r="H232" s="152"/>
      <c r="I232" s="145"/>
      <c r="J232" s="146"/>
    </row>
    <row r="233" spans="1:10" s="44" customFormat="1" ht="15.75" x14ac:dyDescent="0.25">
      <c r="A233" s="30"/>
      <c r="B233" s="274"/>
      <c r="C233" s="272"/>
      <c r="D233" s="51"/>
      <c r="E233" s="55"/>
      <c r="F233" s="275"/>
      <c r="G233" s="153"/>
      <c r="H233" s="152"/>
      <c r="I233" s="145"/>
      <c r="J233" s="146"/>
    </row>
    <row r="234" spans="1:10" s="44" customFormat="1" ht="15.75" x14ac:dyDescent="0.25">
      <c r="A234" s="30"/>
      <c r="B234" s="274"/>
      <c r="C234" s="272"/>
      <c r="D234" s="51"/>
      <c r="E234" s="55"/>
      <c r="F234" s="275"/>
      <c r="G234" s="153"/>
      <c r="H234" s="152"/>
      <c r="I234" s="145"/>
      <c r="J234" s="146"/>
    </row>
    <row r="235" spans="1:10" s="44" customFormat="1" ht="15.75" x14ac:dyDescent="0.25">
      <c r="A235" s="30"/>
      <c r="B235" s="274"/>
      <c r="C235" s="272"/>
      <c r="D235" s="51"/>
      <c r="E235" s="55"/>
      <c r="F235" s="275"/>
      <c r="G235" s="153"/>
      <c r="H235" s="152"/>
      <c r="I235" s="145"/>
      <c r="J235" s="146"/>
    </row>
    <row r="236" spans="1:10" s="44" customFormat="1" ht="15.75" x14ac:dyDescent="0.25">
      <c r="A236" s="30"/>
      <c r="B236" s="274"/>
      <c r="C236" s="272"/>
      <c r="D236" s="51"/>
      <c r="E236" s="55"/>
      <c r="F236" s="275"/>
      <c r="G236" s="153"/>
      <c r="H236" s="152"/>
      <c r="I236" s="145"/>
      <c r="J236" s="146"/>
    </row>
    <row r="237" spans="1:10" s="44" customFormat="1" ht="16.5" thickBot="1" x14ac:dyDescent="0.3">
      <c r="A237" s="31"/>
      <c r="B237" s="276"/>
      <c r="C237" s="271"/>
      <c r="D237" s="52"/>
      <c r="E237" s="56"/>
      <c r="F237" s="277"/>
      <c r="G237" s="153"/>
      <c r="H237" s="152"/>
      <c r="I237" s="145"/>
      <c r="J237" s="146"/>
    </row>
  </sheetData>
  <sheetProtection password="914A" sheet="1" objects="1" scenarios="1"/>
  <dataConsolidate>
    <dataRefs count="1">
      <dataRef ref="B1" sheet="Artikeldatenblatt"/>
    </dataRefs>
  </dataConsolidate>
  <mergeCells count="237">
    <mergeCell ref="E202:F202"/>
    <mergeCell ref="A201:F201"/>
    <mergeCell ref="E203:F203"/>
    <mergeCell ref="E204:F204"/>
    <mergeCell ref="E205:F205"/>
    <mergeCell ref="E206:F206"/>
    <mergeCell ref="E207:F207"/>
    <mergeCell ref="B202:C202"/>
    <mergeCell ref="B203:C203"/>
    <mergeCell ref="B204:C204"/>
    <mergeCell ref="B206:C206"/>
    <mergeCell ref="B179:C179"/>
    <mergeCell ref="B200:C200"/>
    <mergeCell ref="E200:F200"/>
    <mergeCell ref="E179:F179"/>
    <mergeCell ref="D183:F183"/>
    <mergeCell ref="A168:F168"/>
    <mergeCell ref="B170:C170"/>
    <mergeCell ref="B182:C182"/>
    <mergeCell ref="A184:F184"/>
    <mergeCell ref="B185:C185"/>
    <mergeCell ref="B191:C191"/>
    <mergeCell ref="E191:F191"/>
    <mergeCell ref="B186:C186"/>
    <mergeCell ref="E186:F186"/>
    <mergeCell ref="B187:C187"/>
    <mergeCell ref="E187:F187"/>
    <mergeCell ref="E188:F188"/>
    <mergeCell ref="E177:F177"/>
    <mergeCell ref="B174:C174"/>
    <mergeCell ref="E173:F173"/>
    <mergeCell ref="E185:F185"/>
    <mergeCell ref="B181:C181"/>
    <mergeCell ref="E181:F181"/>
    <mergeCell ref="B183:C183"/>
    <mergeCell ref="A216:F216"/>
    <mergeCell ref="E1:F1"/>
    <mergeCell ref="B192:C192"/>
    <mergeCell ref="E192:F192"/>
    <mergeCell ref="B195:F195"/>
    <mergeCell ref="B196:F196"/>
    <mergeCell ref="B194:C194"/>
    <mergeCell ref="E130:F130"/>
    <mergeCell ref="E131:F131"/>
    <mergeCell ref="E132:F132"/>
    <mergeCell ref="E133:F133"/>
    <mergeCell ref="E135:F135"/>
    <mergeCell ref="B189:C189"/>
    <mergeCell ref="E189:F189"/>
    <mergeCell ref="B190:C190"/>
    <mergeCell ref="E190:F190"/>
    <mergeCell ref="B127:C127"/>
    <mergeCell ref="D127:F127"/>
    <mergeCell ref="D120:F121"/>
    <mergeCell ref="A140:F140"/>
    <mergeCell ref="B141:C141"/>
    <mergeCell ref="D141:F141"/>
    <mergeCell ref="B142:C142"/>
    <mergeCell ref="E142:F142"/>
    <mergeCell ref="B213:C213"/>
    <mergeCell ref="E213:F213"/>
    <mergeCell ref="B199:C199"/>
    <mergeCell ref="E198:F198"/>
    <mergeCell ref="E199:F199"/>
    <mergeCell ref="A113:F113"/>
    <mergeCell ref="E103:F103"/>
    <mergeCell ref="B106:F109"/>
    <mergeCell ref="A167:F167"/>
    <mergeCell ref="B143:C143"/>
    <mergeCell ref="E143:F143"/>
    <mergeCell ref="B144:C144"/>
    <mergeCell ref="E144:F144"/>
    <mergeCell ref="B154:C154"/>
    <mergeCell ref="B169:C169"/>
    <mergeCell ref="A114:A115"/>
    <mergeCell ref="B114:C115"/>
    <mergeCell ref="B136:C136"/>
    <mergeCell ref="B137:C137"/>
    <mergeCell ref="B138:C138"/>
    <mergeCell ref="B139:C139"/>
    <mergeCell ref="E136:F136"/>
    <mergeCell ref="E104:F104"/>
    <mergeCell ref="E137:F137"/>
    <mergeCell ref="A212:F212"/>
    <mergeCell ref="A100:F100"/>
    <mergeCell ref="A178:F178"/>
    <mergeCell ref="B180:C180"/>
    <mergeCell ref="E180:F180"/>
    <mergeCell ref="B103:C103"/>
    <mergeCell ref="A159:F159"/>
    <mergeCell ref="A161:A162"/>
    <mergeCell ref="B161:F162"/>
    <mergeCell ref="B163:F164"/>
    <mergeCell ref="A163:A164"/>
    <mergeCell ref="A165:A166"/>
    <mergeCell ref="B165:F166"/>
    <mergeCell ref="A197:F197"/>
    <mergeCell ref="A106:A109"/>
    <mergeCell ref="E138:F138"/>
    <mergeCell ref="E139:F139"/>
    <mergeCell ref="E154:F154"/>
    <mergeCell ref="B155:C155"/>
    <mergeCell ref="E155:F155"/>
    <mergeCell ref="B158:C158"/>
    <mergeCell ref="E158:F158"/>
    <mergeCell ref="E194:F194"/>
    <mergeCell ref="A193:F193"/>
    <mergeCell ref="B177:C177"/>
    <mergeCell ref="B110:F112"/>
    <mergeCell ref="A110:A112"/>
    <mergeCell ref="B153:C153"/>
    <mergeCell ref="B156:C156"/>
    <mergeCell ref="B157:C157"/>
    <mergeCell ref="B172:C172"/>
    <mergeCell ref="A175:F175"/>
    <mergeCell ref="B176:C176"/>
    <mergeCell ref="E176:F176"/>
    <mergeCell ref="B134:C134"/>
    <mergeCell ref="E134:F134"/>
    <mergeCell ref="A126:F126"/>
    <mergeCell ref="B131:C131"/>
    <mergeCell ref="B132:C132"/>
    <mergeCell ref="B133:C133"/>
    <mergeCell ref="B135:C135"/>
    <mergeCell ref="E128:F128"/>
    <mergeCell ref="E129:F129"/>
    <mergeCell ref="A171:F171"/>
    <mergeCell ref="B173:C173"/>
    <mergeCell ref="B150:C150"/>
    <mergeCell ref="B151:C151"/>
    <mergeCell ref="B152:C152"/>
    <mergeCell ref="B50:C50"/>
    <mergeCell ref="B41:C41"/>
    <mergeCell ref="A58:F58"/>
    <mergeCell ref="A62:F62"/>
    <mergeCell ref="A64:F64"/>
    <mergeCell ref="A84:F84"/>
    <mergeCell ref="B85:C85"/>
    <mergeCell ref="E86:F86"/>
    <mergeCell ref="B92:C92"/>
    <mergeCell ref="E92:F92"/>
    <mergeCell ref="E87:F87"/>
    <mergeCell ref="B87:C87"/>
    <mergeCell ref="A65:F65"/>
    <mergeCell ref="B79:C79"/>
    <mergeCell ref="E79:F79"/>
    <mergeCell ref="B80:C80"/>
    <mergeCell ref="E80:F80"/>
    <mergeCell ref="B81:C81"/>
    <mergeCell ref="E81:F81"/>
    <mergeCell ref="B86:C86"/>
    <mergeCell ref="B90:F90"/>
    <mergeCell ref="B91:F91"/>
    <mergeCell ref="B88:C88"/>
    <mergeCell ref="B89:C89"/>
    <mergeCell ref="E39:F39"/>
    <mergeCell ref="E40:F40"/>
    <mergeCell ref="D38:F38"/>
    <mergeCell ref="E48:F48"/>
    <mergeCell ref="B42:C42"/>
    <mergeCell ref="D42:F42"/>
    <mergeCell ref="E33:F33"/>
    <mergeCell ref="B34:C34"/>
    <mergeCell ref="A49:F49"/>
    <mergeCell ref="A43:F43"/>
    <mergeCell ref="B44:C44"/>
    <mergeCell ref="E45:F45"/>
    <mergeCell ref="E46:F46"/>
    <mergeCell ref="B47:C47"/>
    <mergeCell ref="C48:D48"/>
    <mergeCell ref="B20:C20"/>
    <mergeCell ref="E20:F20"/>
    <mergeCell ref="B30:F30"/>
    <mergeCell ref="E32:F32"/>
    <mergeCell ref="E78:F78"/>
    <mergeCell ref="B16:C16"/>
    <mergeCell ref="E16:F16"/>
    <mergeCell ref="B17:C17"/>
    <mergeCell ref="E17:F17"/>
    <mergeCell ref="B25:C25"/>
    <mergeCell ref="E25:F25"/>
    <mergeCell ref="A26:F26"/>
    <mergeCell ref="B27:F27"/>
    <mergeCell ref="B21:C21"/>
    <mergeCell ref="E21:F21"/>
    <mergeCell ref="A31:F31"/>
    <mergeCell ref="A37:F37"/>
    <mergeCell ref="B36:C36"/>
    <mergeCell ref="D36:F36"/>
    <mergeCell ref="B28:F28"/>
    <mergeCell ref="B29:F29"/>
    <mergeCell ref="A22:F22"/>
    <mergeCell ref="B24:C24"/>
    <mergeCell ref="B38:C38"/>
    <mergeCell ref="A60:C60"/>
    <mergeCell ref="D59:F60"/>
    <mergeCell ref="B104:C104"/>
    <mergeCell ref="B145:C145"/>
    <mergeCell ref="B146:C146"/>
    <mergeCell ref="B147:C147"/>
    <mergeCell ref="B148:C148"/>
    <mergeCell ref="B149:C149"/>
    <mergeCell ref="A8:C8"/>
    <mergeCell ref="A13:F13"/>
    <mergeCell ref="B14:C14"/>
    <mergeCell ref="B15:C15"/>
    <mergeCell ref="E15:F15"/>
    <mergeCell ref="E14:F14"/>
    <mergeCell ref="A11:C11"/>
    <mergeCell ref="A9:C9"/>
    <mergeCell ref="A10:C10"/>
    <mergeCell ref="E2:F12"/>
    <mergeCell ref="B3:C6"/>
    <mergeCell ref="A5:A6"/>
    <mergeCell ref="B2:C2"/>
    <mergeCell ref="B18:C18"/>
    <mergeCell ref="E18:F18"/>
    <mergeCell ref="E19:F19"/>
    <mergeCell ref="A101:F101"/>
    <mergeCell ref="D102:E102"/>
    <mergeCell ref="B102:C102"/>
    <mergeCell ref="B105:C105"/>
    <mergeCell ref="A66:F66"/>
    <mergeCell ref="A69:F69"/>
    <mergeCell ref="B76:C76"/>
    <mergeCell ref="E77:F77"/>
    <mergeCell ref="A75:F75"/>
    <mergeCell ref="A72:F72"/>
    <mergeCell ref="B95:C95"/>
    <mergeCell ref="E95:F95"/>
    <mergeCell ref="A96:F99"/>
    <mergeCell ref="B93:C93"/>
    <mergeCell ref="E93:F93"/>
    <mergeCell ref="B94:C94"/>
    <mergeCell ref="E94:F94"/>
    <mergeCell ref="D89:F89"/>
    <mergeCell ref="E88:F88"/>
  </mergeCells>
  <conditionalFormatting sqref="B15:C15">
    <cfRule type="expression" dxfId="367" priority="347">
      <formula>AND(B15="")</formula>
    </cfRule>
  </conditionalFormatting>
  <conditionalFormatting sqref="B86:C86 E88">
    <cfRule type="expression" dxfId="366" priority="310">
      <formula>AND($B$85&lt;&gt;"",B86="")</formula>
    </cfRule>
  </conditionalFormatting>
  <conditionalFormatting sqref="E86:F86">
    <cfRule type="expression" dxfId="365" priority="308">
      <formula>AND($B$85&lt;&gt;"",E86="")</formula>
    </cfRule>
  </conditionalFormatting>
  <conditionalFormatting sqref="E87:F87">
    <cfRule type="expression" dxfId="364" priority="307">
      <formula>AND($B$85&lt;&gt;"",E87="")</formula>
    </cfRule>
  </conditionalFormatting>
  <conditionalFormatting sqref="E85:F85">
    <cfRule type="expression" dxfId="363" priority="259">
      <formula>AND($B$85&lt;&gt;"",E85="")</formula>
    </cfRule>
  </conditionalFormatting>
  <conditionalFormatting sqref="E78:F78">
    <cfRule type="expression" dxfId="362" priority="163">
      <formula>E78="Palettenvolumen plausibel"</formula>
    </cfRule>
    <cfRule type="expression" dxfId="361" priority="168">
      <formula>AND(E78="Palettenvolumen unplausibel",E82&lt;&gt;"")</formula>
    </cfRule>
  </conditionalFormatting>
  <conditionalFormatting sqref="C32">
    <cfRule type="expression" dxfId="360" priority="160">
      <formula>$C$32="GTIN-Länge plausibel"</formula>
    </cfRule>
    <cfRule type="expression" dxfId="359" priority="164">
      <formula>$C$32="GTIN-Länge unplausibel"</formula>
    </cfRule>
  </conditionalFormatting>
  <conditionalFormatting sqref="C39">
    <cfRule type="expression" dxfId="358" priority="167">
      <formula>$C$39="GTIN-Länge unplausibel"</formula>
    </cfRule>
    <cfRule type="expression" dxfId="357" priority="179">
      <formula>$C$39="GTIN-Länge plausibel"</formula>
    </cfRule>
  </conditionalFormatting>
  <conditionalFormatting sqref="C45">
    <cfRule type="expression" dxfId="356" priority="216">
      <formula>$C$45="GTIN-Länge unplausibel"</formula>
    </cfRule>
    <cfRule type="expression" dxfId="355" priority="233">
      <formula>$C$45="GTIN-Länge plausibel"</formula>
    </cfRule>
  </conditionalFormatting>
  <conditionalFormatting sqref="C77">
    <cfRule type="expression" dxfId="354" priority="155">
      <formula>$C$77="GTIN-Länge unplausibel"</formula>
    </cfRule>
    <cfRule type="expression" dxfId="353" priority="284">
      <formula>$C$77="GTIN-Länge plausibel"</formula>
    </cfRule>
  </conditionalFormatting>
  <conditionalFormatting sqref="E46:F46">
    <cfRule type="expression" dxfId="352" priority="243">
      <formula>AND($E$46="",$B$45="")</formula>
    </cfRule>
  </conditionalFormatting>
  <conditionalFormatting sqref="A103:F104 F105 A113:F184 A110:B111 A186:F215 A185:E185 A106:F109 A105:B105">
    <cfRule type="expression" dxfId="351" priority="1">
      <formula>$D$102=0</formula>
    </cfRule>
  </conditionalFormatting>
  <conditionalFormatting sqref="E103:F103">
    <cfRule type="expression" dxfId="350" priority="122">
      <formula>AND($D$102=1,$E$103="")</formula>
    </cfRule>
  </conditionalFormatting>
  <conditionalFormatting sqref="E104:F104">
    <cfRule type="expression" dxfId="349" priority="41">
      <formula>AND($D$102=1,$E$104="")</formula>
    </cfRule>
  </conditionalFormatting>
  <conditionalFormatting sqref="D105:E105">
    <cfRule type="expression" dxfId="348" priority="7">
      <formula>$D$102=0</formula>
    </cfRule>
  </conditionalFormatting>
  <dataValidations xWindow="1121" yWindow="631" count="92">
    <dataValidation type="whole" allowBlank="1" showInputMessage="1" showErrorMessage="1" promptTitle="Multi 1" prompt="Siehe Bedienungsanleitung. Nur relevant bei alternativen Verkaufseinheiten wie Doppelpacks, Getränken (Sixpacks) oder ähnlichem." sqref="C33" xr:uid="{00000000-0002-0000-0000-000000000000}">
      <formula1>1</formula1>
      <formula2>9999</formula2>
    </dataValidation>
    <dataValidation type="whole" allowBlank="1" showInputMessage="1" showErrorMessage="1" promptTitle="Multi 2" prompt="Siehe Bedienungsanleitung. Nur relevant bei alternativen Verkaufseinheiten wie Doppelpacks, Getränken (Sixpacks) oder ähnlichem." sqref="B33" xr:uid="{00000000-0002-0000-0000-000001000000}">
      <formula1>1</formula1>
      <formula2>9999</formula2>
    </dataValidation>
    <dataValidation type="textLength" allowBlank="1" showInputMessage="1" showErrorMessage="1" error="Bitte Überprüfen Sie die Anzahl der Zeichen" promptTitle="Zusatztext" prompt="Max. 13 stellig und alphanumerisch" sqref="E20:F20" xr:uid="{00000000-0002-0000-0000-000002000000}">
      <formula1>1</formula1>
      <formula2>14</formula2>
    </dataValidation>
    <dataValidation type="textLength" operator="lessThan" allowBlank="1" showInputMessage="1" showErrorMessage="1" errorTitle="Länge Materialkurztext" error="Der Materialkurztext ist zu Lang (max. 22 Zeichen)." promptTitle="Materialtext" prompt="(früher: Artikeltext oder Artikelkurztext)_x000a_Max. 22 stellig und alphanumerisch" sqref="B20:C20" xr:uid="{00000000-0002-0000-0000-000003000000}">
      <formula1>23</formula1>
    </dataValidation>
    <dataValidation type="textLength" allowBlank="1" showInputMessage="1" showErrorMessage="1" errorTitle="Verkaufsorganisation" error="Die Verkaufsorganisation (VK-Org.) ist vierstellig, alphanumerisch und muss mit führenden Nullen angegeben werden (z.B. 0640)." promptTitle="VK-Org." prompt="Häufige Werte:_x000a_Discount - 0630_x000a_Vollsort. - 0640" sqref="B17:C17" xr:uid="{00000000-0002-0000-0000-000004000000}">
      <formula1>4</formula1>
      <formula2>4</formula2>
    </dataValidation>
    <dataValidation type="textLength" operator="lessThan" allowBlank="1" showInputMessage="1" showErrorMessage="1" errorTitle="Länge Mengentext" error="Der Mengentext darf maximal 8 Zeichen haben (z.B. 250g PK)." promptTitle="Mengentext" prompt="Max. 8 stellig" sqref="E19:F19" xr:uid="{00000000-0002-0000-0000-000005000000}">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C61:C64 C52:C59 F52:F58 F61:F64" xr:uid="{00000000-0002-0000-0000-000006000000}">
      <formula1>16</formula1>
    </dataValidation>
    <dataValidation allowBlank="1" showInputMessage="1" showErrorMessage="1" promptTitle="REWE interne Angaben" prompt="vom Einkauf anzugeben" sqref="A217" xr:uid="{00000000-0002-0000-0000-000007000000}"/>
    <dataValidation type="textLength" operator="equal" allowBlank="1" showInputMessage="1" showErrorMessage="1" errorTitle="UN-Nummer" error="Bitte überprüfen Sie Ihre Eingabe. _x000a_Die UN-Nummer ist immer eine 4 stellige Zahl." sqref="B85:C85" xr:uid="{00000000-0002-0000-0000-000008000000}">
      <formula1>4</formula1>
    </dataValidation>
    <dataValidation type="custom" allowBlank="1" showInputMessage="1" showErrorMessage="1" sqref="A86" xr:uid="{00000000-0002-0000-0000-000009000000}">
      <formula1>" "</formula1>
    </dataValidation>
    <dataValidation type="textLength" operator="lessThanOrEqual" allowBlank="1" showInputMessage="1" showErrorMessage="1" errorTitle="Länge Lieferantenartikelnummer" error="Die Lieferantenartikelnummer ist alphanumerisch und kann maximal 15 Stellen umfassen." promptTitle="Lieferantenartikelnummer" prompt="Max. 15 stellig und alphanumerisch" sqref="B30:F30" xr:uid="{00000000-0002-0000-0000-00000B000000}">
      <formula1>15</formula1>
    </dataValidation>
    <dataValidation type="textLength" operator="lessThan" allowBlank="1" showInputMessage="1" showErrorMessage="1" errorTitle="Länge Bontext" error="Der Bontext ist alphanumerisch und kann maximal 16 Zeichen umfassen." promptTitle="Bontext" prompt="(früher: Kassentext)_x000a_Max. 16 stellig und alphanumerisch" sqref="B21:C21" xr:uid="{00000000-0002-0000-0000-00000C000000}">
      <formula1>17</formula1>
    </dataValidation>
    <dataValidation type="textLength" operator="equal" allowBlank="1" showInputMessage="1" showErrorMessage="1" error="Bitte überprüfen Sie die Anzahl der Zahlen" promptTitle="Angaben für Einfuhrmeldung" prompt="Bitte fügen Sie hier die letzten 3 Stellen der 11-stelligen Zolltarifnummer ein. Stellen 9 und 10 gem. TARIC/EU. Stelle 11 gemäß nationaler Verwendung._x000a_Führende Nullen sind zwingend mitanzugeben." sqref="C51" xr:uid="{00000000-0002-0000-0000-00000D000000}">
      <formula1>3</formula1>
    </dataValidation>
    <dataValidation type="textLength" operator="equal" allowBlank="1" showErrorMessage="1" errorTitle="Länge WAWI-Nummer" error="WAWI-Nummern bestehen aus einem Buchstaben und einer vierstelligen Zahlenfolge (z.B. A1234)." promptTitle="Weitere Lieferanten" prompt="Bitte links aufklappen" sqref="B15:C16" xr:uid="{00000000-0002-0000-0000-00000E000000}">
      <formula1>5</formula1>
    </dataValidation>
    <dataValidation type="whole" allowBlank="1" showInputMessage="1" showErrorMessage="1" sqref="B41:C41 B47:C47" xr:uid="{00000000-0002-0000-0000-000010000000}">
      <formula1>0</formula1>
      <formula2>99999999</formula2>
    </dataValidation>
    <dataValidation type="decimal" allowBlank="1" showInputMessage="1" showErrorMessage="1" promptTitle="Gebinde-GTIN - Gebindeeinheit 1" prompt="Die Gebinde-GTIN darf nicht gleich der Stück-GTIN sein._x000a_Sollte in Ausnahmefällen keine Gebinde-GTIN vorhanden sein, so lassen Sie diese leer und wählen Sie den Gebinde-GTIN-Typ &quot;ZD&quot; aus. Dann muss jedoch zwingend eine Lieferanten-Art.nr. angegeben werden." sqref="B39" xr:uid="{00000000-0002-0000-0000-000011000000}">
      <formula1>0</formula1>
      <formula2>99999999999999</formula2>
    </dataValidation>
    <dataValidation type="decimal" allowBlank="1" showInputMessage="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B32" xr:uid="{00000000-0002-0000-0000-000012000000}">
      <formula1>0</formula1>
      <formula2>99999999999999</formula2>
    </dataValidation>
    <dataValidation type="decimal" allowBlank="1" showInputMessage="1" showErrorMessage="1" promptTitle="Nettofüllmenge" prompt="Gibt Aufschluss über den Inhalt des Artikels._x000a_z.B. 100g Tafel:_x000a_100 (=Nettofüllmenge) _x000a_G (=Maßeinheit) _x000a_Tafel (=Verpackungsart)_x000a__x000a_Bei gewichtsvariablen Artikeln bitte zwingend in Zelle B37 &quot;Ja&quot; auswählen._x000a_" sqref="B34:C34" xr:uid="{00000000-0002-0000-0000-000013000000}">
      <formula1>0.000001</formula1>
      <formula2>99999999999999900</formula2>
    </dataValidation>
    <dataValidation type="textLength" operator="equal" showInputMessage="1" showErrorMessage="1" errorTitle="Warengruppe" error="Eine Warengruppe ist eine vierstellige Zahl mit führenden Nullen (z.B. 3711 oder 0815)." promptTitle="Warengruppe" prompt="Hier ist die vierstellige Warengruppe als Zahl einzugeben. Führende Nullen sind anzugeben (z.B. 4711 oder 0815)." sqref="B18:C18" xr:uid="{00000000-0002-0000-0000-000014000000}">
      <formula1>4</formula1>
    </dataValidation>
    <dataValidation type="textLength" operator="equal" allowBlank="1" showInputMessage="1" showErrorMessage="1" errorTitle="Vetriebsweg" error="Der Vertriebsweg ist zweistellig und alphanumerisch (z.B. 60) " promptTitle="Vertriebsweg" prompt="Häufige Werte:_x000a_Discount - 30_x000a_Vollsortiment - 60" sqref="E17:F17" xr:uid="{00000000-0002-0000-0000-000015000000}">
      <formula1>2</formula1>
    </dataValidation>
    <dataValidation type="decimal" allowBlank="1" showInputMessage="1" showErrorMessage="1" sqref="E35" xr:uid="{00000000-0002-0000-0000-000016000000}">
      <formula1>0.000001</formula1>
      <formula2>999999999999</formula2>
    </dataValidation>
    <dataValidation type="decimal" allowBlank="1" showInputMessage="1" showErrorMessage="1" sqref="B23" xr:uid="{00000000-0002-0000-0000-000017000000}">
      <formula1>0.0000001</formula1>
      <formula2>999999999999999</formula2>
    </dataValidation>
    <dataValidation type="whole" allowBlank="1" showInputMessage="1" showErrorMessage="1" sqref="B14:C14" xr:uid="{00000000-0002-0000-0000-000018000000}">
      <formula1>0</formula1>
      <formula2>999999999</formula2>
    </dataValidation>
    <dataValidation type="whole" allowBlank="1" showInputMessage="1" showErrorMessage="1" sqref="B28:F28" xr:uid="{00000000-0002-0000-0000-000019000000}">
      <formula1>0</formula1>
      <formula2>999999999999999</formula2>
    </dataValidation>
    <dataValidation type="whole" allowBlank="1" showInputMessage="1" showErrorMessage="1" sqref="B80:C80 E103:F104" xr:uid="{00000000-0002-0000-0000-00001D000000}">
      <formula1>0</formula1>
      <formula2>9999</formula2>
    </dataValidation>
    <dataValidation type="decimal" allowBlank="1" showInputMessage="1" showErrorMessage="1" sqref="E188:F188 B188 E182 B198 E170" xr:uid="{00000000-0002-0000-0000-00001E000000}">
      <formula1>0</formula1>
      <formula2>100</formula2>
    </dataValidation>
    <dataValidation type="whole" allowBlank="1" showInputMessage="1" showErrorMessage="1" errorTitle="Multi" error="Der Multi ist eine ganze Zahl (z.B. 2 oder 6 oder 24)." promptTitle="Multi2 - Gebinde" prompt="Siehe Bedienungsanleitung. Nur relevant bei alternativen Verkaufseinheiten wie Doppelpacks, Getränken (Sixpacks) oder ähnlichem." sqref="B46 B40" xr:uid="{00000000-0002-0000-0000-000020000000}">
      <formula1>1</formula1>
      <formula2>9999</formula2>
    </dataValidation>
    <dataValidation type="whole" allowBlank="1" showInputMessage="1" showErrorMessage="1" errorTitle="Multi" error="Der Multi ist eine ganze Zahl (z.B. 2 oder 6 oder 24)." promptTitle="Multi1 - Gebinde" prompt="Siehe Bedienungsanleitung. Nur relevant bei alternativen Verkaufseinheiten wie Doppelpacks, Getränken (Sixpacks) oder ähnlichem." sqref="C46 C40" xr:uid="{00000000-0002-0000-0000-000021000000}">
      <formula1>1</formula1>
      <formula2>9999</formula2>
    </dataValidation>
    <dataValidation type="decimal" allowBlank="1" showInputMessage="1" showErrorMessage="1" promptTitle="Pfandwert zusätzliches Gebinde" prompt="Hier bitte nur den Pfandwert des Trägers eintragen (z.B. 1,50€ für eine leere Kiste)." sqref="E215" xr:uid="{00000000-0002-0000-0000-000022000000}">
      <formula1>0</formula1>
      <formula2>9999</formula2>
    </dataValidation>
    <dataValidation allowBlank="1" showInputMessage="1" showErrorMessage="1" errorTitle="Ungültiges Datum eingegeben" error="Das Datum kann zwischen dem Tagesdatum und bis zu 365 Tage in der Zukunft liegen." promptTitle="Datum" prompt="Nur bei Änderungen auszufüllen. Bei Artikelneuanlagen nicht benötigt." sqref="D10" xr:uid="{00000000-0002-0000-0000-000024000000}"/>
    <dataValidation type="decimal" allowBlank="1" showInputMessage="1" showErrorMessage="1" promptTitle="Gebinde-GTIN - Gebindeeinheit 2" prompt="Die Gebinde-GTIN darf nicht gleich der Stück-GTIN sein._x000a_Sollte in Ausnahmefällen keine Gebinde-GTIN vorhanden sein, so lassen Sie diese leer und wählen Sie den Gebinde-GTIN-Typ &quot;ZD&quot; aus. Dann muss jedoch zwingend eine Lieferanten-Art.nr. angegeben werden." sqref="B45" xr:uid="{00000000-0002-0000-0000-000025000000}">
      <formula1>0</formula1>
      <formula2>99999999999999</formula2>
    </dataValidation>
    <dataValidation type="list" allowBlank="1" showInputMessage="1" showErrorMessage="1" promptTitle="Einheitentyp" prompt="Gibt an, ob die Gebindeeinheit eine Bestelleinheit, Liefereinheit und/oder Fakturiereinheit ist._x000a_Dafür können auch die Zellen C38 und E38 genutzt werden." sqref="B48" xr:uid="{00000000-0002-0000-0000-000026000000}">
      <formula1>$Q$2:$Q$4</formula1>
    </dataValidation>
    <dataValidation type="list" allowBlank="1" showInputMessage="1" showErrorMessage="1" sqref="C48:F48" xr:uid="{00000000-0002-0000-0000-000027000000}">
      <formula1>$Q$2:$Q$4</formula1>
    </dataValidation>
    <dataValidation allowBlank="1" showInputMessage="1" showErrorMessage="1" promptTitle="Sowie" prompt="Zertifizierungen und Qualitäts-Merkmale_x000a_" sqref="A52:A53" xr:uid="{00000000-0002-0000-0000-000028000000}"/>
    <dataValidation allowBlank="1" showInputMessage="1" showErrorMessage="1" promptTitle="Sowie" prompt="Zertifizierungen und Qualitäts-Merkmale" sqref="D52:D53" xr:uid="{00000000-0002-0000-0000-000029000000}"/>
    <dataValidation type="decimal" allowBlank="1" showInputMessage="1" showErrorMessage="1" promptTitle="Pfandwert Gebindeeinheit" prompt="Hier bitte nur den Pfandwert des Trägers eintragen (z.B. 1,50€ für eine leere Kiste)." sqref="E214" xr:uid="{00000000-0002-0000-0000-00002A000000}">
      <formula1>0</formula1>
      <formula2>9999</formula2>
    </dataValidation>
    <dataValidation type="decimal" allowBlank="1" showInputMessage="1" showErrorMessage="1" promptTitle="Pfandwert Einzelartikel" prompt="Hier bitte nur den Pfandwert des Einzelartikels eintragen (z.B. 0,08 für eine 0,33l oder 0,5l Bierflasche)." sqref="E213:F213" xr:uid="{00000000-0002-0000-0000-00002B000000}">
      <formula1>0</formula1>
      <formula2>9999</formula2>
    </dataValidation>
    <dataValidation type="textLength" operator="equal" allowBlank="1" showInputMessage="1" showErrorMessage="1" errorTitle="Marke" error="Der Markencode ist vierstellig, alphanumerisch und muss mit ggf. führenden Nullen angegeben werden (z.B. A054, D_VS)." promptTitle="Marke" prompt="Hier ist der vierstellige SAP-Code der Marke einzugeben (z.B. D_VS, D_DS oder A054)._x000a__x000a_Marken-Codes finden Sie im Dialog 572 in SAM. Im Feld &quot;Markenattribut&quot; einfach &quot;%&quot; eingeben gefolgt vom Suchbegriff." sqref="E18:F18" xr:uid="{00000000-0002-0000-0000-00002C000000}">
      <formula1>4</formula1>
    </dataValidation>
    <dataValidation type="whole" allowBlank="1" showInputMessage="1" showErrorMessage="1" promptTitle="Ladungsträger ohne GTIN" prompt="Sollte der Ladungsträger keine GTIN haben, lassen Sie die GTIN bitte frei und wählen Sie rechts als GTIN-Typ &quot;ZD&quot; aus." sqref="B77" xr:uid="{00000000-0002-0000-0000-00002D000000}">
      <formula1>0</formula1>
      <formula2>99999999999999</formula2>
    </dataValidation>
    <dataValidation type="textLength" operator="equal" allowBlank="1" showInputMessage="1" showErrorMessage="1" error="Bitte überprüfen Sie die Anzahl der Zahlen" promptTitle="Zolltarifnummer" prompt="Die Zolltarifnummer ist eine 8-stellige Zahl (6 Stellen HS-Code, 2 Stellen KN-Code)_x000a_Führende Nullen sind zwingend mitanzugeben." sqref="B51" xr:uid="{00000000-0002-0000-0000-00002E000000}">
      <formula1>8</formula1>
    </dataValidation>
    <dataValidation type="decimal" allowBlank="1" showInputMessage="1" showErrorMessage="1" errorTitle="Abmessung" error="Höhe/Breite/Tiefe nur nummerisch und nicht über 2,5 m" promptTitle="Europalette - Breite" prompt="Bei Europalette (201) immer 800mm bzw. 80cm." sqref="B83" xr:uid="{00000000-0002-0000-0000-00002F000000}">
      <formula1>0</formula1>
      <formula2>2500</formula2>
    </dataValidation>
    <dataValidation type="decimal" allowBlank="1" showInputMessage="1" showErrorMessage="1" errorTitle="Abmessung" error="Höhe/Breite/Tiefe nur nummerisch und nicht über 2,5 m" promptTitle="Europalette - Tiefe/Länge" prompt="Bei Europalette (201) immer 1.200mm bzw. 120cm." sqref="E83" xr:uid="{00000000-0002-0000-0000-000030000000}">
      <formula1>0</formula1>
      <formula2>2500</formula2>
    </dataValidation>
    <dataValidation type="whole" operator="greaterThan" allowBlank="1" showInputMessage="1" showErrorMessage="1" errorTitle="Kreditorennummer" error="Eine SAP-Kreditorennummer ist eine Zahl (z.B. 12345)" sqref="E15:F16" xr:uid="{00000000-0002-0000-0000-000031000000}">
      <formula1>0</formula1>
    </dataValidation>
    <dataValidation type="decimal" allowBlank="1" showInputMessage="1" showErrorMessage="1" sqref="E23" xr:uid="{00000000-0002-0000-0000-000032000000}">
      <formula1>0.0001</formula1>
      <formula2>999999999999999</formula2>
    </dataValidation>
    <dataValidation type="whole" allowBlank="1" showInputMessage="1" showErrorMessage="1" sqref="B24:C25" xr:uid="{00000000-0002-0000-0000-000033000000}">
      <formula1>1</formula1>
      <formula2>999</formula2>
    </dataValidation>
    <dataValidation type="whole" allowBlank="1" showInputMessage="1" showErrorMessage="1" sqref="B79:C79 B194:C194 E194:F194" xr:uid="{00000000-0002-0000-0000-000034000000}">
      <formula1>1</formula1>
      <formula2>99999</formula2>
    </dataValidation>
    <dataValidation allowBlank="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C32 C39 C45 C77" xr:uid="{00000000-0002-0000-0000-000035000000}"/>
    <dataValidation type="textLength" operator="lessThanOrEqual" allowBlank="1" showInputMessage="1" showErrorMessage="1" errorTitle="LAN - Gebinde" error="Die Maximallänge für Lieferantenartikelnummern beträgt 15 Zeichen." promptTitle="Lieferantenartikelnummer Gebinde" prompt="Nur Pflicht wenn keine Gebinde-GTIN angegeben wird._x000a_Sollte eine LAN auf Gebinde-Ebene ebenfalls nicht vorhanden sein, so ist hier die LAN mit dem Zusatz &quot;-&quot; und der Kartoneinheit anzugeben._x000a__x000a_Beispiel:_x000a_LAN: 1234_x000a_Gebinde: 10 Stk._x000a_LAN Gebinde: 1234-10" sqref="E40:F40 E46:F46" xr:uid="{00000000-0002-0000-0000-000036000000}">
      <formula1>15</formula1>
    </dataValidation>
    <dataValidation allowBlank="1" showInputMessage="1" showErrorMessage="1" promptTitle="Zusatzstoffe" prompt="Hier muss aus der Liste der Zusatzstoffe ein Wert ausgewählt werden. Anschließend muss im Feld rechts der Grad des Vorkommens spezifiziert werden. Sind keine Zusatzstoffe im Produkt enthalten so ist dies ebenfalls anzugeben (erster Eintrag der Liste)." sqref="A143 D143" xr:uid="{E0981002-107C-4FCF-80F2-68BAB498A0B3}"/>
    <dataValidation type="textLength" allowBlank="1" showInputMessage="1" showErrorMessage="1" promptTitle="Trinktemperatur" prompt="Formatierung wie folgt (inkl. Freizeichen einzualten):_x000a__x000a_Zahl - Zahl°C_x000a__x000a_Beispiel:_x000a_9 - 12°C" sqref="C207" xr:uid="{36C6B955-4501-477B-82CA-CD5EB03C6F9F}">
      <formula1>0</formula1>
      <formula2>9</formula2>
    </dataValidation>
    <dataValidation type="textLength" allowBlank="1" showInputMessage="1" showErrorMessage="1" promptTitle="Weintext Beispiel" prompt="Bitte beachten Sie das Beispiel rechts sowie die Hilfsspalte zur Textlänge je Zeile." sqref="B202:C202" xr:uid="{6A7801DA-273D-4BE6-A01E-61833993F724}">
      <formula1>0</formula1>
      <formula2>40</formula2>
    </dataValidation>
    <dataValidation allowBlank="1" showErrorMessage="1" prompt="_x000a_" sqref="B36:C36" xr:uid="{89C85F58-A797-4DE4-A21F-A8624B77A8E4}"/>
    <dataValidation allowBlank="1" showErrorMessage="1" promptTitle="Sowie" prompt="Zertifizierungen und Qualitäts-Merkmale" sqref="A54:A64 D54:D59 D61:D64" xr:uid="{E1BAE853-A070-438B-BA6F-AC04E9463C00}"/>
    <dataValidation type="list" allowBlank="1" showInputMessage="1" showErrorMessage="1" promptTitle="Kennzeichnungspflicht" prompt="Sollten Sie sich nicht sicher sein ob das Produkt kennzeichnungspflichtig ist, versichern Sie sich hierüber bitte mit Klick auf den Link rechts (gelb) beim Bundesministerium für Ernährung und Landwirtschaft." sqref="B102" xr:uid="{56E205CB-4D69-4737-B022-162EA0065A2C}">
      <formula1>Artikelart_LMIV</formula1>
    </dataValidation>
    <dataValidation type="list" allowBlank="1" showInputMessage="1" showErrorMessage="1" sqref="B105:C105" xr:uid="{7672512D-5691-4A5C-AA7F-8CBB46B47294}">
      <formula1>Nutri_Score</formula1>
    </dataValidation>
    <dataValidation type="list" allowBlank="1" showInputMessage="1" showErrorMessage="1" sqref="B114:C115" xr:uid="{2C85821A-76C1-43B4-BA8A-00F79EE1D4FF}">
      <formula1>Zubereitungsgrad_Nährwerte</formula1>
    </dataValidation>
    <dataValidation type="whole" allowBlank="1" showInputMessage="1" showErrorMessage="1" sqref="E114:E115" xr:uid="{8AD6C6B0-C7D7-41A3-8239-87CD9114F849}">
      <formula1>0</formula1>
      <formula2>100000</formula2>
    </dataValidation>
    <dataValidation type="decimal" allowBlank="1" showInputMessage="1" showErrorMessage="1" sqref="B117:B121 E117:E119 B123:B125 E123:E125" xr:uid="{DBD08922-0809-475A-8CF3-438A58EBDCB1}">
      <formula1>0</formula1>
      <formula2>99999</formula2>
    </dataValidation>
    <dataValidation type="list" allowBlank="1" showInputMessage="1" showErrorMessage="1" sqref="C123:C125 F123:F125" xr:uid="{DEF40CA1-D740-4318-B6FF-459025D83F51}">
      <formula1>Einheit_Nährwerte</formula1>
    </dataValidation>
    <dataValidation type="list" allowBlank="1" showInputMessage="1" showErrorMessage="1" sqref="A123:A125 D123:D125" xr:uid="{36B7B6EC-9D82-4BA5-BE65-70829BB13F55}">
      <formula1>Nährwerte_optional</formula1>
    </dataValidation>
    <dataValidation type="list" allowBlank="1" showInputMessage="1" showErrorMessage="1" sqref="E129:F135 B131:C135 B137:C139 E137:F139" xr:uid="{D9134D6A-C085-4303-9001-66FCF0AEBA3B}">
      <formula1>Allergene_Grad</formula1>
    </dataValidation>
    <dataValidation type="list" allowBlank="1" showInputMessage="1" showErrorMessage="1" promptTitle="Schalenfrüchte/Nüsse" prompt="Auszuwählen sofern verwendet oder daraus gewonnene Erzeugnisse verwendet. " sqref="C130" xr:uid="{85AB836F-DDE0-4977-ABF8-7B080821A0E1}">
      <formula1>Allergene_Namen_Schalen</formula1>
    </dataValidation>
    <dataValidation type="list" allowBlank="1" showInputMessage="1" showErrorMessage="1" promptTitle="Glutenhaltiges Getreide" prompt="Auszuwählen sofern verwendet oder Hybridstämme verwendet oder daraus hergestellte Erzeugnisse verwendet. Siehe auch LMIV Nr. 1169/2011 (Anhang II)." sqref="C129" xr:uid="{3A26036C-52B2-4098-9F33-83717BA852CC}">
      <formula1>Allergene_Namen_Gluten</formula1>
    </dataValidation>
    <dataValidation type="list" allowBlank="1" showInputMessage="1" showErrorMessage="1" promptTitle="Glutenhaltiges Getreide" prompt="Falls enthalten, muss dieses rechts namentlich benannt werden." sqref="B129" xr:uid="{FE01E612-E4BA-4708-A3DB-B05A2C299DC2}">
      <formula1>Allergene_Grad</formula1>
    </dataValidation>
    <dataValidation type="list" allowBlank="1" showInputMessage="1" showErrorMessage="1" promptTitle="Schalenfrüchte/Nüsse" prompt="Falls enthalten, müssen diese rechts namentlich benannt werden." sqref="B130" xr:uid="{41C6B330-AAE0-436C-A356-4C8575EC1DE6}">
      <formula1>Allergene_Grad</formula1>
    </dataValidation>
    <dataValidation type="list" allowBlank="1" showInputMessage="1" showErrorMessage="1" sqref="B127:C127" xr:uid="{D6AF9CFD-4FD7-471C-8B52-09460B16444D}">
      <formula1>Allergene_JN</formula1>
    </dataValidation>
    <dataValidation type="list" allowBlank="1" showInputMessage="1" showErrorMessage="1" sqref="B141:C141" xr:uid="{6A149853-EEF6-4518-91F2-7911DAA51C6F}">
      <formula1>Zusatzstoffe_JN</formula1>
    </dataValidation>
    <dataValidation type="list" allowBlank="1" showInputMessage="1" showErrorMessage="1" sqref="B143:C153 E143:F153 B155:C158 E155:F158" xr:uid="{A51C062E-D04B-4B64-AD4C-A9E448C733C8}">
      <formula1>Zusatzstoffe_J</formula1>
    </dataValidation>
    <dataValidation type="list" allowBlank="1" showInputMessage="1" showErrorMessage="1" sqref="A155:A158 D155:D158" xr:uid="{4586C5CD-F2A7-4DD0-806F-2FFD62923002}">
      <formula1>Zusatzstoffe_Zusatzangaben</formula1>
    </dataValidation>
    <dataValidation type="list" allowBlank="1" showInputMessage="1" showErrorMessage="1" sqref="E160" xr:uid="{D5638CFE-2E1C-44A6-8851-CF176DFB403C}">
      <formula1>Convenience_Grad</formula1>
    </dataValidation>
    <dataValidation type="whole" allowBlank="1" showInputMessage="1" showErrorMessage="1" sqref="B160" xr:uid="{CF866897-CBC3-49B6-A761-B7768729AF67}">
      <formula1>-50</formula1>
      <formula2>50</formula2>
    </dataValidation>
    <dataValidation type="list" allowBlank="1" showInputMessage="1" showErrorMessage="1" sqref="E169" xr:uid="{B6565275-14FF-4FA2-A69E-E53FB3FB79D1}">
      <formula1>Eier_Haltungsform</formula1>
    </dataValidation>
    <dataValidation type="list" allowBlank="1" showInputMessage="1" showErrorMessage="1" sqref="B169:C169" xr:uid="{A1C61806-7465-49EC-861A-497581D33713}">
      <formula1>Eier_Güteklasse</formula1>
    </dataValidation>
    <dataValidation type="list" allowBlank="1" showInputMessage="1" showErrorMessage="1" sqref="B170:C170" xr:uid="{46A72278-59A2-411A-ABB2-775EBB26EBD6}">
      <formula1>Eier_Gewichtsklasse</formula1>
    </dataValidation>
    <dataValidation type="list" allowBlank="1" showInputMessage="1" showErrorMessage="1" sqref="B172:C172" xr:uid="{1D42E7F8-495B-485B-9607-4412B9F8EB81}">
      <formula1>Fleisch_Fleischsorte</formula1>
    </dataValidation>
    <dataValidation type="list" allowBlank="1" showInputMessage="1" showErrorMessage="1" sqref="B180:C180" xr:uid="{C568B9CF-A5BA-462A-B277-D23DF2143BAB}">
      <formula1>Fisch_Fangzone</formula1>
    </dataValidation>
    <dataValidation type="list" allowBlank="1" showInputMessage="1" showErrorMessage="1" sqref="E180:F180" xr:uid="{906EF5DB-2DF4-4F09-AFDC-BEBBB3D98690}">
      <formula1>Fisch_Subfangzone</formula1>
    </dataValidation>
    <dataValidation type="list" allowBlank="1" showInputMessage="1" showErrorMessage="1" sqref="B181:C181" xr:uid="{5D18305C-3A47-4EA8-BCE8-F0A2C307E2C2}">
      <formula1>Fisch_Fangmethode</formula1>
    </dataValidation>
    <dataValidation type="list" allowBlank="1" showInputMessage="1" showErrorMessage="1" sqref="E181:F181" xr:uid="{B22C8567-3131-4398-8CF1-655E33618A34}">
      <formula1>Fisch_Subfangmethode</formula1>
    </dataValidation>
    <dataValidation type="list" allowBlank="1" showInputMessage="1" showErrorMessage="1" sqref="B182:C182" xr:uid="{AEDD161C-3A3E-48BE-94C9-2371AAE50D36}">
      <formula1>Fisch_Prozessart</formula1>
    </dataValidation>
    <dataValidation type="list" allowBlank="1" showInputMessage="1" showErrorMessage="1" sqref="E179:F179" xr:uid="{860710B1-B4F6-40BD-843C-CEBE611B9DDD}">
      <formula1>Fisch_Lagerzustand</formula1>
    </dataValidation>
    <dataValidation type="textLength" allowBlank="1" showInputMessage="1" showErrorMessage="1" sqref="B203:C204 B206:C206" xr:uid="{9E8907BD-EC01-4C42-869F-33ED9E5C68BB}">
      <formula1>0</formula1>
      <formula2>40</formula2>
    </dataValidation>
    <dataValidation type="textLength" allowBlank="1" showInputMessage="1" showErrorMessage="1" sqref="C205" xr:uid="{4C826E8D-3554-433E-9AC9-C9BC2B0711BD}">
      <formula1>0</formula1>
      <formula2>22</formula2>
    </dataValidation>
    <dataValidation type="list" allowBlank="1" showInputMessage="1" showErrorMessage="1" sqref="E198:F198" xr:uid="{BA8F37D4-BEA8-42EE-A7E8-FA534F68DC32}">
      <formula1>Wein_Farbe</formula1>
    </dataValidation>
    <dataValidation type="list" allowBlank="1" showInputMessage="1" showErrorMessage="1" promptTitle="Geschmackstyp" prompt="Reihenfolge: 1) Weingeschmackstypen 2) Craftbeer sowie Sekt/Schaumwein Geschmackstypen." sqref="B200:C200" xr:uid="{A312983B-DA02-4CC4-98FB-7D4F58B74585}">
      <formula1>Wein_Geschmackstyp</formula1>
    </dataValidation>
    <dataValidation allowBlank="1" showErrorMessage="1" promptTitle="Kennzeichnungspflicht" prompt="Sollten Sie sich nicht sicher sein ob das Produkt kennzeichnungspflichtig ist, versichern Sie sich hierüber bitte mit Klick auf den Link rechts (gelb) beim Bundesministerium für Ernährung und Landwirtschaft." sqref="D102:E102" xr:uid="{FE60DCAA-CE5A-42B5-A7AA-D4AD96654CC6}"/>
    <dataValidation allowBlank="1" showInputMessage="1" showErrorMessage="1" promptTitle="Warnhinweise für den Konsumenten" prompt="Z.B.: &quot;Erhöhter Koffeingehalt. Für Kinder und schwangere oder stillende Frauen nicht empfohlen.&quot; oder &quot;Kann Aktivität und Aufmerksamkeit bei Kindern beeinträchtigen.&quot; oder &quot;Kann bei übermäßigem Verzehr abführend wirken.&quot;" sqref="B110:F112" xr:uid="{35D103D3-572E-46B2-BA7B-77C451CB7458}"/>
    <dataValidation allowBlank="1" showInputMessage="1" showErrorMessage="1" promptTitle="Zusatz zur Verkehrsbezeichnung" prompt="z.B. Angabe des Kakaogehalts (z.B. 55% mindestens) oder die Angabe &quot;Wärmebehandelt&quot;" sqref="B104:C104" xr:uid="{A673BD17-D74A-424D-B5D8-1613842DBED3}"/>
    <dataValidation type="list" allowBlank="1" showInputMessage="1" showErrorMessage="1" sqref="F170" xr:uid="{D663751B-70BD-4348-AEF8-353DE6FF00EF}">
      <formula1>Milch_Fett</formula1>
    </dataValidation>
    <dataValidation allowBlank="1" showInputMessage="1" showErrorMessage="1" promptTitle="Bezeichnung" prompt="Hier ist die lateinische Bezeichnung einzutragen. Die Handelsbezeichnung (z.B. Forelle) gehört in die Verkehrsbezeichnung des Lebensmittels." sqref="B179:C179" xr:uid="{91A66121-0D0F-4829-A71D-AC5DE2D959CF}"/>
    <dataValidation type="textLength" errorStyle="warning" allowBlank="1" showInputMessage="1" showErrorMessage="1" errorTitle="Formatfehler" error="Bitte geben Sie ein zulässiges Format ein, siehe Hilfetext an diesem Feld." promptTitle="Bio-Kontrollstellennummer" prompt="Die Nummer ist im folgenden Format anzugeben:_x000a_&quot;Ländercode&quot; - &quot;Bio-Code&quot; - &quot;Kontrollstellen-Nr.&quot; (z.B. DE-ÖKO-001 oder FR-BIO-01 oder FI-A-001)" sqref="F105" xr:uid="{B6887C8F-A2AA-4704-B58F-8B6740757A90}">
      <formula1>3</formula1>
      <formula2>11</formula2>
    </dataValidation>
    <dataValidation type="list" allowBlank="1" showInputMessage="1" showErrorMessage="1" sqref="E105" xr:uid="{89891B3F-216E-4794-99F8-E2247ECB287A}">
      <formula1>Bio_Herkunft</formula1>
    </dataValidation>
  </dataValidations>
  <hyperlinks>
    <hyperlink ref="F102" r:id="rId1" xr:uid="{1A3584BB-CC10-4886-806A-11BE804D5897}"/>
  </hyperlinks>
  <pageMargins left="0.23622047244094491" right="0.23622047244094491" top="0.23622047244094491" bottom="0.23622047244094491" header="0" footer="0"/>
  <pageSetup paperSize="9" scale="50" fitToHeight="0" orientation="portrait" r:id="rId2"/>
  <headerFooter>
    <oddHeader>&amp;A</oddHeader>
    <oddFooter>Page &amp;P of &amp;N</oddFooter>
  </headerFooter>
  <rowBreaks count="2" manualBreakCount="2">
    <brk id="95" max="5" man="1"/>
    <brk id="192" max="5" man="1"/>
  </rowBreaks>
  <drawing r:id="rId3"/>
  <extLst>
    <ext xmlns:x14="http://schemas.microsoft.com/office/spreadsheetml/2009/9/main" uri="{78C0D931-6437-407d-A8EE-F0AAD7539E65}">
      <x14:conditionalFormattings>
        <x14:conditionalFormatting xmlns:xm="http://schemas.microsoft.com/office/excel/2006/main">
          <x14:cfRule type="expression" priority="8" id="{BB11B637-168E-40D5-B314-38F438EBF480}">
            <xm:f>OR($D$8='Dropdown Auswahl'!$B$2,$D$9='Dropdown Auswahl'!$B$2,$D$11='Dropdown Auswahl'!$B$2,$D$12='Dropdown Auswahl'!$B$2)</xm:f>
            <x14:dxf>
              <fill>
                <patternFill patternType="darkDown">
                  <bgColor theme="0"/>
                </patternFill>
              </fill>
            </x14:dxf>
          </x14:cfRule>
          <xm:sqref>D105:E105</xm:sqref>
        </x14:conditionalFormatting>
        <x14:conditionalFormatting xmlns:xm="http://schemas.microsoft.com/office/excel/2006/main">
          <x14:cfRule type="expression" priority="201" id="{00000000-000E-0000-0000-000047000000}">
            <xm:f>AND($E$40="",$B$39="",$D$9&lt;&gt;'Dropdown Auswahl'!$AP$4)</xm:f>
            <x14:dxf>
              <fill>
                <patternFill>
                  <bgColor theme="5" tint="0.39994506668294322"/>
                </patternFill>
              </fill>
            </x14:dxf>
          </x14:cfRule>
          <xm:sqref>E40:F40</xm:sqref>
        </x14:conditionalFormatting>
        <x14:conditionalFormatting xmlns:xm="http://schemas.microsoft.com/office/excel/2006/main">
          <x14:cfRule type="expression" priority="346" id="{5471D1BC-7B40-41B0-AAA7-97E3ABAB5FCA}">
            <xm:f>AND(B17="",$D$9='Dropdown Auswahl'!$AP$3)</xm:f>
            <x14:dxf>
              <fill>
                <patternFill>
                  <bgColor theme="5" tint="0.39994506668294322"/>
                </patternFill>
              </fill>
            </x14:dxf>
          </x14:cfRule>
          <xm:sqref>B17:C17</xm:sqref>
        </x14:conditionalFormatting>
        <x14:conditionalFormatting xmlns:xm="http://schemas.microsoft.com/office/excel/2006/main">
          <x14:cfRule type="expression" priority="345" id="{81103339-40E1-4857-81A9-143ADE3BC62B}">
            <xm:f>AND(B18="",$D$9='Dropdown Auswahl'!$AP$3)</xm:f>
            <x14:dxf>
              <fill>
                <patternFill>
                  <bgColor theme="5" tint="0.39994506668294322"/>
                </patternFill>
              </fill>
            </x14:dxf>
          </x14:cfRule>
          <xm:sqref>B18:C18</xm:sqref>
        </x14:conditionalFormatting>
        <x14:conditionalFormatting xmlns:xm="http://schemas.microsoft.com/office/excel/2006/main">
          <x14:cfRule type="expression" priority="344" id="{68970D03-6C6B-4EF0-BBB2-DF950F59436F}">
            <xm:f>AND(B20="",$D$9='Dropdown Auswahl'!$AP$3)</xm:f>
            <x14:dxf>
              <fill>
                <patternFill>
                  <bgColor theme="5" tint="0.39994506668294322"/>
                </patternFill>
              </fill>
            </x14:dxf>
          </x14:cfRule>
          <xm:sqref>B20:C20</xm:sqref>
        </x14:conditionalFormatting>
        <x14:conditionalFormatting xmlns:xm="http://schemas.microsoft.com/office/excel/2006/main">
          <x14:cfRule type="expression" priority="343" id="{A4839DA1-4635-4C1B-85A1-3FDCA187E54E}">
            <xm:f>AND(E17="",$D$9='Dropdown Auswahl'!$AP$3)</xm:f>
            <x14:dxf>
              <fill>
                <patternFill>
                  <bgColor theme="5" tint="0.39994506668294322"/>
                </patternFill>
              </fill>
            </x14:dxf>
          </x14:cfRule>
          <xm:sqref>E17:F17</xm:sqref>
        </x14:conditionalFormatting>
        <x14:conditionalFormatting xmlns:xm="http://schemas.microsoft.com/office/excel/2006/main">
          <x14:cfRule type="expression" priority="342" id="{34F32F51-C19F-46C5-A4AE-D843A23AD42F}">
            <xm:f>AND(E18="",$D$9='Dropdown Auswahl'!$AP$3)</xm:f>
            <x14:dxf>
              <fill>
                <patternFill>
                  <bgColor theme="5" tint="0.39994506668294322"/>
                </patternFill>
              </fill>
            </x14:dxf>
          </x14:cfRule>
          <xm:sqref>E18:F18</xm:sqref>
        </x14:conditionalFormatting>
        <x14:conditionalFormatting xmlns:xm="http://schemas.microsoft.com/office/excel/2006/main">
          <x14:cfRule type="expression" priority="309" id="{19EED699-CC2C-4A54-8D85-3AC991983474}">
            <xm:f>AND($B$93='Dropdown Auswahl'!$B$3,E93="")</xm:f>
            <x14:dxf>
              <fill>
                <patternFill>
                  <bgColor theme="5" tint="0.39994506668294322"/>
                </patternFill>
              </fill>
            </x14:dxf>
          </x14:cfRule>
          <xm:sqref>E93:F93</xm:sqref>
        </x14:conditionalFormatting>
        <x14:conditionalFormatting xmlns:xm="http://schemas.microsoft.com/office/excel/2006/main">
          <x14:cfRule type="expression" priority="304" id="{64C16A8D-32D9-43FF-8DBB-ED02BBBC6DC8}">
            <xm:f>D12='Dropdown Auswahl'!$B$2</xm:f>
            <x14:dxf>
              <fill>
                <patternFill>
                  <bgColor theme="5" tint="0.39994506668294322"/>
                </patternFill>
              </fill>
            </x14:dxf>
          </x14:cfRule>
          <xm:sqref>D12</xm:sqref>
        </x14:conditionalFormatting>
        <x14:conditionalFormatting xmlns:xm="http://schemas.microsoft.com/office/excel/2006/main">
          <x14:cfRule type="expression" priority="303" id="{8C06A629-2B72-40B3-8B54-F194050FFF3F}">
            <xm:f>D8='Dropdown Auswahl'!$B$2</xm:f>
            <x14:dxf>
              <fill>
                <patternFill>
                  <bgColor theme="5" tint="0.39994506668294322"/>
                </patternFill>
              </fill>
            </x14:dxf>
          </x14:cfRule>
          <xm:sqref>D8:D9</xm:sqref>
        </x14:conditionalFormatting>
        <x14:conditionalFormatting xmlns:xm="http://schemas.microsoft.com/office/excel/2006/main">
          <x14:cfRule type="expression" priority="151" id="{B4254936-60D0-4C36-9722-33D5F894C0E1}">
            <xm:f>OR($B$38='Dropdown Auswahl'!$B$4,$B$38='Dropdown Auswahl'!$B$2)</xm:f>
            <x14:dxf>
              <fill>
                <patternFill patternType="darkDown">
                  <fgColor theme="1"/>
                  <bgColor theme="0"/>
                </patternFill>
              </fill>
            </x14:dxf>
          </x14:cfRule>
          <xm:sqref>E39:F39 B70:C71 E70:F71 B39:C41 E41:F41 E40 C73:C74</xm:sqref>
        </x14:conditionalFormatting>
        <x14:conditionalFormatting xmlns:xm="http://schemas.microsoft.com/office/excel/2006/main">
          <x14:cfRule type="expression" priority="152" id="{F0669BE1-C445-4D53-B45A-B37BE6284344}">
            <xm:f>OR($B$76='Dropdown Auswahl'!$B$4,$B$76='Dropdown Auswahl'!$B$2)</xm:f>
            <x14:dxf>
              <fill>
                <patternFill patternType="darkDown">
                  <fgColor theme="1"/>
                  <bgColor theme="0"/>
                </patternFill>
              </fill>
            </x14:dxf>
          </x14:cfRule>
          <xm:sqref>E77:F77 E79:F83 B77:C83</xm:sqref>
        </x14:conditionalFormatting>
        <x14:conditionalFormatting xmlns:xm="http://schemas.microsoft.com/office/excel/2006/main">
          <x14:cfRule type="expression" priority="339" id="{F38FE03B-12CA-416A-B2B9-448F98A617E4}">
            <xm:f>B76='Dropdown Auswahl'!$B$2</xm:f>
            <x14:dxf>
              <fill>
                <patternFill>
                  <bgColor theme="5" tint="0.39994506668294322"/>
                </patternFill>
              </fill>
            </x14:dxf>
          </x14:cfRule>
          <xm:sqref>B76:C76</xm:sqref>
        </x14:conditionalFormatting>
        <x14:conditionalFormatting xmlns:xm="http://schemas.microsoft.com/office/excel/2006/main">
          <x14:cfRule type="expression" priority="280" id="{0B923553-A171-457E-BCCE-75D924ACDDFF}">
            <xm:f>D11='Dropdown Auswahl'!$B$2</xm:f>
            <x14:dxf>
              <fill>
                <patternFill>
                  <bgColor theme="5" tint="0.39994506668294322"/>
                </patternFill>
              </fill>
            </x14:dxf>
          </x14:cfRule>
          <xm:sqref>D11</xm:sqref>
        </x14:conditionalFormatting>
        <x14:conditionalFormatting xmlns:xm="http://schemas.microsoft.com/office/excel/2006/main">
          <x14:cfRule type="expression" priority="271" id="{2301B876-ED95-4AA4-9F59-23F162216277}">
            <xm:f>$D$11='Dropdown Auswahl'!$B$3</xm:f>
            <x14:dxf>
              <fill>
                <patternFill patternType="darkDown">
                  <fgColor theme="1"/>
                </patternFill>
              </fill>
            </x14:dxf>
          </x14:cfRule>
          <xm:sqref>E23:F23</xm:sqref>
        </x14:conditionalFormatting>
        <x14:conditionalFormatting xmlns:xm="http://schemas.microsoft.com/office/excel/2006/main">
          <x14:cfRule type="expression" priority="265" id="{9C3686AA-9AC9-481C-AB9B-EAC428BC9537}">
            <xm:f>$D$11='Dropdown Auswahl'!$B$3</xm:f>
            <x14:dxf>
              <fill>
                <patternFill patternType="darkDown">
                  <fgColor auto="1"/>
                </patternFill>
              </fill>
            </x14:dxf>
          </x14:cfRule>
          <xm:sqref>B42 B49:F49 D42:F42</xm:sqref>
        </x14:conditionalFormatting>
        <x14:conditionalFormatting xmlns:xm="http://schemas.microsoft.com/office/excel/2006/main">
          <x14:cfRule type="expression" priority="264" id="{2565E08F-39B7-415E-A4C9-114FC6E851CB}">
            <xm:f>AND($B$188&lt;&gt;"",OR($C$188="",$C$188='Dropdown Auswahl'!$B$2))</xm:f>
            <x14:dxf>
              <fill>
                <patternFill>
                  <bgColor theme="5" tint="0.39994506668294322"/>
                </patternFill>
              </fill>
            </x14:dxf>
          </x14:cfRule>
          <xm:sqref>C188</xm:sqref>
        </x14:conditionalFormatting>
        <x14:conditionalFormatting xmlns:xm="http://schemas.microsoft.com/office/excel/2006/main">
          <x14:cfRule type="expression" priority="261" id="{8486CE6A-F768-48DA-B01B-029AABFEA977}">
            <xm:f>$D$11='Dropdown Auswahl'!$B$3</xm:f>
            <x14:dxf>
              <fill>
                <patternFill patternType="darkDown"/>
              </fill>
            </x14:dxf>
          </x14:cfRule>
          <xm:sqref>E24:F25</xm:sqref>
        </x14:conditionalFormatting>
        <x14:conditionalFormatting xmlns:xm="http://schemas.microsoft.com/office/excel/2006/main">
          <x14:cfRule type="expression" priority="254" id="{58E921A6-40BB-473B-8919-4AD069DF04BC}">
            <xm:f>AND(B49="",$D$8='Dropdown Auswahl'!$B$4)</xm:f>
            <x14:dxf>
              <fill>
                <patternFill>
                  <bgColor theme="5" tint="0.39994506668294322"/>
                </patternFill>
              </fill>
            </x14:dxf>
          </x14:cfRule>
          <xm:sqref>B49</xm:sqref>
        </x14:conditionalFormatting>
        <x14:conditionalFormatting xmlns:xm="http://schemas.microsoft.com/office/excel/2006/main">
          <x14:cfRule type="expression" priority="249" id="{46AC02FE-D76B-4A5E-88DC-FA1486878211}">
            <xm:f>AND(B43="",$D$8='Dropdown Auswahl'!$B$4)</xm:f>
            <x14:dxf>
              <fill>
                <patternFill>
                  <bgColor theme="5" tint="0.39994506668294322"/>
                </patternFill>
              </fill>
            </x14:dxf>
          </x14:cfRule>
          <xm:sqref>B43</xm:sqref>
        </x14:conditionalFormatting>
        <x14:conditionalFormatting xmlns:xm="http://schemas.microsoft.com/office/excel/2006/main">
          <x14:cfRule type="expression" priority="244" id="{6431A526-7A71-4467-BF7E-13C5D18AFA32}">
            <xm:f>AND(B44='Dropdown Auswahl'!$B$2,$B$38='Dropdown Auswahl'!$B$3)</xm:f>
            <x14:dxf>
              <fill>
                <patternFill>
                  <bgColor theme="5" tint="0.39994506668294322"/>
                </patternFill>
              </fill>
            </x14:dxf>
          </x14:cfRule>
          <xm:sqref>B44:C44</xm:sqref>
        </x14:conditionalFormatting>
        <x14:conditionalFormatting xmlns:xm="http://schemas.microsoft.com/office/excel/2006/main">
          <x14:cfRule type="expression" priority="173" id="{B4AF78E9-AA82-4126-B240-C6B561DC71E7}">
            <xm:f>OR($B$44='Dropdown Auswahl'!$B$4,$B$44='Dropdown Auswahl'!$B$2)</xm:f>
            <x14:dxf>
              <fill>
                <patternFill patternType="darkDown">
                  <fgColor theme="1"/>
                  <bgColor theme="0"/>
                </patternFill>
              </fill>
            </x14:dxf>
          </x14:cfRule>
          <xm:sqref>E45:F45 B46:C47 E47:F47 E46 E73:F74</xm:sqref>
        </x14:conditionalFormatting>
        <x14:conditionalFormatting xmlns:xm="http://schemas.microsoft.com/office/excel/2006/main">
          <x14:cfRule type="expression" priority="239" id="{7241855B-7A4F-433F-8C51-B2B6A2239635}">
            <xm:f>$D$11='Dropdown Auswahl'!$B$3</xm:f>
            <x14:dxf>
              <fill>
                <patternFill patternType="darkDown">
                  <fgColor auto="1"/>
                </patternFill>
              </fill>
            </x14:dxf>
          </x14:cfRule>
          <xm:sqref>B48:F48</xm:sqref>
        </x14:conditionalFormatting>
        <x14:conditionalFormatting xmlns:xm="http://schemas.microsoft.com/office/excel/2006/main">
          <x14:cfRule type="expression" priority="156" id="{A5873A7F-6C56-4E2C-BCA9-A0403EED1867}">
            <xm:f>OR($B$44='Dropdown Auswahl'!$B$4,$B$44='Dropdown Auswahl'!$B$2)</xm:f>
            <x14:dxf>
              <fill>
                <patternFill patternType="darkDown">
                  <fgColor theme="1"/>
                  <bgColor theme="0"/>
                </patternFill>
              </fill>
            </x14:dxf>
          </x14:cfRule>
          <xm:sqref>B45:C45</xm:sqref>
        </x14:conditionalFormatting>
        <x14:conditionalFormatting xmlns:xm="http://schemas.microsoft.com/office/excel/2006/main">
          <x14:cfRule type="expression" priority="223" id="{74DB7166-9ADB-4B6D-B4D1-2152960F6EAD}">
            <xm:f>OR($B$38='Dropdown Auswahl'!$B$4,$B$38='Dropdown Auswahl'!$B$2)</xm:f>
            <x14:dxf>
              <fill>
                <patternFill patternType="darkDown">
                  <fgColor theme="1"/>
                  <bgColor theme="0"/>
                </patternFill>
              </fill>
            </x14:dxf>
          </x14:cfRule>
          <xm:sqref>F73:F74</xm:sqref>
        </x14:conditionalFormatting>
        <x14:conditionalFormatting xmlns:xm="http://schemas.microsoft.com/office/excel/2006/main">
          <x14:cfRule type="expression" priority="221" id="{7EA1856F-F3BF-4AB5-BD09-2643BA4C1986}">
            <xm:f>AND(B69="",$D$8='Dropdown Auswahl'!$B$4)</xm:f>
            <x14:dxf>
              <fill>
                <patternFill>
                  <bgColor theme="5" tint="0.39994506668294322"/>
                </patternFill>
              </fill>
            </x14:dxf>
          </x14:cfRule>
          <xm:sqref>B69</xm:sqref>
        </x14:conditionalFormatting>
        <x14:conditionalFormatting xmlns:xm="http://schemas.microsoft.com/office/excel/2006/main">
          <x14:cfRule type="expression" priority="219" id="{CA5A936F-3983-46AC-923E-36FD354A258C}">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176" id="{75D960EA-A539-4F49-B647-8CFA1F8232A0}">
            <xm:f>OR($B$44='Dropdown Auswahl'!$B$4,$B$44='Dropdown Auswahl'!$B$2)</xm:f>
            <x14:dxf>
              <fill>
                <patternFill patternType="darkDown">
                  <fgColor theme="1"/>
                  <bgColor theme="0"/>
                </patternFill>
              </fill>
            </x14:dxf>
          </x14:cfRule>
          <xm:sqref>B73:C74</xm:sqref>
        </x14:conditionalFormatting>
        <x14:conditionalFormatting xmlns:xm="http://schemas.microsoft.com/office/excel/2006/main">
          <x14:cfRule type="expression" priority="396" id="{F5CF5829-3D1A-4FD9-8CBC-50B8BEF21690}">
            <xm:f>AND($D$12='Dropdown Auswahl'!$D$4,B19="")</xm:f>
            <x14:dxf>
              <fill>
                <patternFill>
                  <bgColor theme="5" tint="0.39994506668294322"/>
                </patternFill>
              </fill>
            </x14:dxf>
          </x14:cfRule>
          <xm:sqref>B19</xm:sqref>
        </x14:conditionalFormatting>
        <x14:conditionalFormatting xmlns:xm="http://schemas.microsoft.com/office/excel/2006/main">
          <x14:cfRule type="expression" priority="405" id="{E4B737EE-BF39-4B86-8FD0-51173BCDDE0A}">
            <xm:f>$D$12='Dropdown Auswahl'!$D$3</xm:f>
            <x14:dxf>
              <fill>
                <patternFill patternType="darkDown"/>
              </fill>
            </x14:dxf>
          </x14:cfRule>
          <x14:cfRule type="expression" priority="406" id="{DDB435C0-6707-45E6-8F9E-D8DE70B31D0E}">
            <xm:f>AND($D$12='Dropdown Auswahl'!$D$4,$E$14="")</xm:f>
            <x14:dxf>
              <fill>
                <patternFill>
                  <bgColor theme="5" tint="0.39994506668294322"/>
                </patternFill>
              </fill>
            </x14:dxf>
          </x14:cfRule>
          <xm:sqref>E14:F14</xm:sqref>
        </x14:conditionalFormatting>
        <x14:conditionalFormatting xmlns:xm="http://schemas.microsoft.com/office/excel/2006/main">
          <x14:cfRule type="expression" priority="2" id="{285C74E9-E991-4B93-9BA9-EB3D1D06532C}">
            <xm:f>OR($D$8='Dropdown Auswahl'!$B$2,$D$9='Dropdown Auswahl'!$B$2,$D$11='Dropdown Auswahl'!$B$2,$D$12='Dropdown Auswahl'!$B$2)</xm:f>
            <x14:dxf>
              <fill>
                <patternFill patternType="darkDown">
                  <bgColor theme="0"/>
                </patternFill>
              </fill>
            </x14:dxf>
          </x14:cfRule>
          <xm:sqref>A13:F58 F105 A61:F95 A60 A59:D59 A100:F104 A113:F184 A110:B111 A186:F237 A185:E185 A106:F109 A105:B105</xm:sqref>
        </x14:conditionalFormatting>
        <x14:conditionalFormatting xmlns:xm="http://schemas.microsoft.com/office/excel/2006/main">
          <x14:cfRule type="expression" priority="451" id="{EC9A5394-72ED-4AD2-A08A-EC6AFD7A2F34}">
            <xm:f>$D$12='Dropdown Auswahl'!$D$3</xm:f>
            <x14:dxf>
              <fill>
                <patternFill patternType="darkDown"/>
              </fill>
            </x14:dxf>
          </x14:cfRule>
          <xm:sqref>A216:F237</xm:sqref>
        </x14:conditionalFormatting>
        <x14:conditionalFormatting xmlns:xm="http://schemas.microsoft.com/office/excel/2006/main">
          <x14:cfRule type="expression" priority="464" id="{8C5537F5-A580-4CF4-8521-A5AE400FA05C}">
            <xm:f>OR($D$8='Dropdown Auswahl'!$B$2,$D$12='Dropdown Auswahl'!$B$2)</xm:f>
            <x14:dxf>
              <fill>
                <patternFill patternType="darkDown"/>
              </fill>
            </x14:dxf>
          </x14:cfRule>
          <xm:sqref>D85:F85 A89:C89 A75:F75</xm:sqref>
        </x14:conditionalFormatting>
        <x14:conditionalFormatting xmlns:xm="http://schemas.microsoft.com/office/excel/2006/main">
          <x14:cfRule type="expression" priority="159" id="{79338C15-A5BA-48CB-82DB-F87653770E62}">
            <xm:f>OR($D$8='Dropdown Auswahl'!$B$2,$D$12='Dropdown Auswahl'!$B$2,$B$38='Dropdown Auswahl'!$B$4,$B$38='Dropdown Auswahl'!$B$2)</xm:f>
            <x14:dxf>
              <fill>
                <patternFill patternType="darkDown">
                  <bgColor theme="0"/>
                </patternFill>
              </fill>
            </x14:dxf>
          </x14:cfRule>
          <xm:sqref>E44:F45 E76:F76 B44:C47 E47:F47 E46</xm:sqref>
        </x14:conditionalFormatting>
        <x14:conditionalFormatting xmlns:xm="http://schemas.microsoft.com/office/excel/2006/main">
          <x14:cfRule type="expression" priority="165" id="{0C3507D6-CC6D-409D-B1C9-5CE27F74966D}">
            <xm:f>OR($D$8='Dropdown Auswahl'!$B$2,$D$12='Dropdown Auswahl'!$B$2)</xm:f>
            <x14:dxf>
              <fill>
                <patternFill patternType="darkDown">
                  <bgColor theme="0"/>
                </patternFill>
              </fill>
            </x14:dxf>
          </x14:cfRule>
          <xm:sqref>F44 B45:C45 B36:D36 B38:D38 A73:A74 F73:F74 C73:D74 A72:F72 B73 F76</xm:sqref>
        </x14:conditionalFormatting>
        <x14:conditionalFormatting xmlns:xm="http://schemas.microsoft.com/office/excel/2006/main">
          <x14:cfRule type="expression" priority="474" id="{5F58A4E5-2A13-4DAF-AF94-DD46A9852D8A}">
            <xm:f>OR($D$8='Dropdown Auswahl'!$B$2,$D$12='Dropdown Auswahl'!$B$2,$B$44='Dropdown Auswahl'!$B$2,$B$44='Dropdown Auswahl'!$B$4)</xm:f>
            <x14:dxf>
              <fill>
                <patternFill patternType="darkDown">
                  <bgColor theme="0"/>
                </patternFill>
              </fill>
            </x14:dxf>
          </x14:cfRule>
          <xm:sqref>E44:F44 E76:F76</xm:sqref>
        </x14:conditionalFormatting>
        <x14:conditionalFormatting xmlns:xm="http://schemas.microsoft.com/office/excel/2006/main">
          <x14:cfRule type="expression" priority="194" id="{86E8B406-7709-44FF-B758-26D2BBBCBE60}">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473" id="{A6A1EC0B-7485-4DEF-8251-B0A859A48E80}">
            <xm:f>AND(B38='Dropdown Auswahl'!$B$2,$D$8='Dropdown Auswahl'!$B$4)</xm:f>
            <x14:dxf>
              <fill>
                <patternFill>
                  <bgColor theme="5" tint="0.39994506668294322"/>
                </patternFill>
              </fill>
            </x14:dxf>
          </x14:cfRule>
          <xm:sqref>B38:C38</xm:sqref>
        </x14:conditionalFormatting>
        <x14:conditionalFormatting xmlns:xm="http://schemas.microsoft.com/office/excel/2006/main">
          <x14:cfRule type="expression" priority="341" id="{669E9B5F-9BE1-4797-9AA1-D56F37047EC1}">
            <xm:f>AND(B27="",$D$9&lt;&gt;'Dropdown Auswahl'!$AP$2)</xm:f>
            <x14:dxf>
              <fill>
                <patternFill>
                  <bgColor theme="5" tint="0.39994506668294322"/>
                </patternFill>
              </fill>
            </x14:dxf>
          </x14:cfRule>
          <xm:sqref>B27</xm:sqref>
        </x14:conditionalFormatting>
        <x14:conditionalFormatting xmlns:xm="http://schemas.microsoft.com/office/excel/2006/main">
          <x14:cfRule type="expression" priority="407" id="{DF11ABA0-457D-4A3F-9307-FB34D3158D4A}">
            <xm:f>AND($B$29="",$D$8&lt;&gt;'Dropdown Auswahl'!$B$2)</xm:f>
            <x14:dxf>
              <fill>
                <patternFill>
                  <bgColor theme="5" tint="0.39994506668294322"/>
                </patternFill>
              </fill>
            </x14:dxf>
          </x14:cfRule>
          <xm:sqref>B29:F29</xm:sqref>
        </x14:conditionalFormatting>
        <x14:conditionalFormatting xmlns:xm="http://schemas.microsoft.com/office/excel/2006/main">
          <x14:cfRule type="expression" priority="110" id="{5B44FDB6-4DCD-45DA-913E-31BA247548A9}">
            <xm:f>OR($D$9='Dropdown Auswahl'!$AP$4,$D$9='Dropdown Auswahl'!$AP$5)</xm:f>
            <x14:dxf>
              <fill>
                <patternFill patternType="darkDown">
                  <bgColor theme="0"/>
                </patternFill>
              </fill>
            </x14:dxf>
          </x14:cfRule>
          <xm:sqref>E20:F20 E24:F25 B33:C33 B36 B85:C89 B90:F91 B92:C95 E92:F95 E85:F88 E33 B213 B215:C215 B16:C20 E14:F18</xm:sqref>
        </x14:conditionalFormatting>
        <x14:conditionalFormatting xmlns:xm="http://schemas.microsoft.com/office/excel/2006/main">
          <x14:cfRule type="expression" priority="203" id="{A022B2AC-F7C5-4220-9FD1-F73411B336B5}">
            <xm:f>OR($D$9='Dropdown Auswahl'!$AP$4,$D$9='Dropdown Auswahl'!$AP$5)</xm:f>
            <x14:dxf>
              <fill>
                <patternFill patternType="darkDown">
                  <bgColor theme="0"/>
                </patternFill>
              </fill>
            </x14:dxf>
          </x14:cfRule>
          <xm:sqref>B24:C25</xm:sqref>
        </x14:conditionalFormatting>
        <x14:conditionalFormatting xmlns:xm="http://schemas.microsoft.com/office/excel/2006/main">
          <x14:cfRule type="expression" priority="147" id="{94D70CF2-D786-48F0-9259-4908125719E6}">
            <xm:f>$D$9='Dropdown Auswahl'!$AP$4</xm:f>
            <x14:dxf>
              <fill>
                <patternFill patternType="darkDown">
                  <bgColor theme="0"/>
                </patternFill>
              </fill>
            </x14:dxf>
          </x14:cfRule>
          <xm:sqref>B46 E46 A217:F237</xm:sqref>
        </x14:conditionalFormatting>
        <x14:conditionalFormatting xmlns:xm="http://schemas.microsoft.com/office/excel/2006/main">
          <x14:cfRule type="expression" priority="199" id="{ACDAF0EB-6E64-4F0A-B3A2-00A69F8FC2F5}">
            <xm:f>$D$9='Dropdown Auswahl'!$AP$3</xm:f>
            <x14:dxf>
              <fill>
                <patternFill patternType="darkDown">
                  <bgColor theme="0"/>
                </patternFill>
              </fill>
            </x14:dxf>
          </x14:cfRule>
          <xm:sqref>B14:C14</xm:sqref>
        </x14:conditionalFormatting>
        <x14:conditionalFormatting xmlns:xm="http://schemas.microsoft.com/office/excel/2006/main">
          <x14:cfRule type="expression" priority="104" id="{6FE857FF-0521-4C7C-A334-3E5125120C7C}">
            <xm:f>$D$9='Dropdown Auswahl'!$AP$5</xm:f>
            <x14:dxf>
              <fill>
                <patternFill patternType="darkDown">
                  <bgColor theme="0"/>
                </patternFill>
              </fill>
            </x14:dxf>
          </x14:cfRule>
          <xm:sqref>B51:C59 B67:C68 B34:C35 E34:F35 E32 E67:F68 E51:F58 E169:F184 B173:C192 B172 B61:C64 E61:F64 E186:F192 E185</xm:sqref>
        </x14:conditionalFormatting>
        <x14:conditionalFormatting xmlns:xm="http://schemas.microsoft.com/office/excel/2006/main">
          <x14:cfRule type="expression" priority="191" id="{EC039B5C-0021-4882-BF86-DE3BDBDB8F17}">
            <xm:f>$D$12='Dropdown Auswahl'!$D$3</xm:f>
            <x14:dxf>
              <fill>
                <patternFill patternType="darkDown">
                  <bgColor theme="0"/>
                </patternFill>
              </fill>
            </x14:dxf>
          </x14:cfRule>
          <xm:sqref>B19:C19</xm:sqref>
        </x14:conditionalFormatting>
        <x14:conditionalFormatting xmlns:xm="http://schemas.microsoft.com/office/excel/2006/main">
          <x14:cfRule type="expression" priority="183" id="{6687CB88-AF4F-4D70-B2C0-0F31ADD9AE96}">
            <xm:f>$D$9='Dropdown Auswahl'!$AP$4</xm:f>
            <x14:dxf>
              <fill>
                <patternFill patternType="darkDown">
                  <bgColor theme="0"/>
                </patternFill>
              </fill>
            </x14:dxf>
          </x14:cfRule>
          <xm:sqref>B40:C40</xm:sqref>
        </x14:conditionalFormatting>
        <x14:conditionalFormatting xmlns:xm="http://schemas.microsoft.com/office/excel/2006/main">
          <x14:cfRule type="expression" priority="266" id="{544340F8-C96A-4035-A104-586CBC0A7FED}">
            <xm:f>AND($E$51="",$D$9='Dropdown Auswahl'!$AP$3)</xm:f>
            <x14:dxf>
              <fill>
                <patternFill>
                  <bgColor theme="5" tint="0.39994506668294322"/>
                </patternFill>
              </fill>
            </x14:dxf>
          </x14:cfRule>
          <xm:sqref>E51</xm:sqref>
        </x14:conditionalFormatting>
        <x14:conditionalFormatting xmlns:xm="http://schemas.microsoft.com/office/excel/2006/main">
          <x14:cfRule type="expression" priority="166" id="{48C462EC-E750-49F3-9417-F4C65BC0072F}">
            <xm:f>$D$9='Dropdown Auswahl'!$AP$5</xm:f>
            <x14:dxf>
              <fill>
                <patternFill patternType="darkDown">
                  <bgColor theme="0"/>
                </patternFill>
              </fill>
            </x14:dxf>
          </x14:cfRule>
          <xm:sqref>F85</xm:sqref>
        </x14:conditionalFormatting>
        <x14:conditionalFormatting xmlns:xm="http://schemas.microsoft.com/office/excel/2006/main">
          <x14:cfRule type="expression" priority="162" id="{443118FF-945E-4AFC-8908-70B8ECCD69EE}">
            <xm:f>OR($B$76='Dropdown Auswahl'!$B$4,$B$76='Dropdown Auswahl'!$B$2)</xm:f>
            <x14:dxf>
              <fill>
                <patternFill patternType="darkDown">
                  <fgColor theme="1"/>
                  <bgColor theme="0"/>
                </patternFill>
              </fill>
            </x14:dxf>
          </x14:cfRule>
          <xm:sqref>E78:F78</xm:sqref>
        </x14:conditionalFormatting>
        <x14:conditionalFormatting xmlns:xm="http://schemas.microsoft.com/office/excel/2006/main">
          <x14:cfRule type="expression" priority="158" id="{F6B68F4F-AED4-4BF4-98D7-9D91296AE2DD}">
            <xm:f>$D$9='Dropdown Auswahl'!$AP$5</xm:f>
            <x14:dxf>
              <fill>
                <patternFill patternType="darkDown">
                  <bgColor theme="0"/>
                </patternFill>
              </fill>
            </x14:dxf>
          </x14:cfRule>
          <xm:sqref>C32</xm:sqref>
        </x14:conditionalFormatting>
        <x14:conditionalFormatting xmlns:xm="http://schemas.microsoft.com/office/excel/2006/main">
          <x14:cfRule type="expression" priority="150" id="{45AE5154-3C30-4317-85B9-8FBDC21B5630}">
            <xm:f>OR($B$38='Dropdown Auswahl'!$B$4,$B$38='Dropdown Auswahl'!$B$2)</xm:f>
            <x14:dxf>
              <fill>
                <patternFill patternType="darkDown">
                  <fgColor theme="1"/>
                  <bgColor theme="0"/>
                </patternFill>
              </fill>
            </x14:dxf>
          </x14:cfRule>
          <xm:sqref>C45</xm:sqref>
        </x14:conditionalFormatting>
        <x14:conditionalFormatting xmlns:xm="http://schemas.microsoft.com/office/excel/2006/main">
          <x14:cfRule type="expression" priority="149" id="{D74247C3-FC3E-45CD-AD7B-A26A908A4F3D}">
            <xm:f>$D$9='Dropdown Auswahl'!$AP$5</xm:f>
            <x14:dxf>
              <fill>
                <patternFill patternType="darkDown">
                  <bgColor theme="0"/>
                </patternFill>
              </fill>
            </x14:dxf>
          </x14:cfRule>
          <xm:sqref>C45</xm:sqref>
        </x14:conditionalFormatting>
        <x14:conditionalFormatting xmlns:xm="http://schemas.microsoft.com/office/excel/2006/main">
          <x14:cfRule type="expression" priority="144" id="{D6C92DE7-2EFA-408E-9049-C1A72E3AF642}">
            <xm:f>OR($D$8='Dropdown Auswahl'!$B$2,$D$12='Dropdown Auswahl'!$B$2)</xm:f>
            <x14:dxf>
              <fill>
                <patternFill patternType="darkDown">
                  <bgColor theme="0"/>
                </patternFill>
              </fill>
            </x14:dxf>
          </x14:cfRule>
          <xm:sqref>C77</xm:sqref>
        </x14:conditionalFormatting>
        <x14:conditionalFormatting xmlns:xm="http://schemas.microsoft.com/office/excel/2006/main">
          <x14:cfRule type="expression" priority="141" id="{0FBBD7AF-A0BF-47EF-9F14-56541649CE8B}">
            <xm:f>$D$9='Dropdown Auswahl'!$AP$5</xm:f>
            <x14:dxf>
              <fill>
                <patternFill patternType="darkDown">
                  <bgColor theme="0"/>
                </patternFill>
              </fill>
            </x14:dxf>
          </x14:cfRule>
          <xm:sqref>C77</xm:sqref>
        </x14:conditionalFormatting>
        <x14:conditionalFormatting xmlns:xm="http://schemas.microsoft.com/office/excel/2006/main">
          <x14:cfRule type="expression" priority="138" id="{64AC1CBE-0032-4904-8AA0-7B05F5052B60}">
            <xm:f>OR($D$8='Dropdown Auswahl'!$B$2,$D$12='Dropdown Auswahl'!$B$2)</xm:f>
            <x14:dxf>
              <fill>
                <patternFill patternType="darkDown">
                  <bgColor theme="0"/>
                </patternFill>
              </fill>
            </x14:dxf>
          </x14:cfRule>
          <xm:sqref>D42</xm:sqref>
        </x14:conditionalFormatting>
        <x14:conditionalFormatting xmlns:xm="http://schemas.microsoft.com/office/excel/2006/main">
          <x14:cfRule type="expression" priority="137" id="{2041CADB-D661-489A-8303-71FAD813292F}">
            <xm:f>OR($D$8='Dropdown Auswahl'!$B$2,$D$12='Dropdown Auswahl'!$B$2)</xm:f>
            <x14:dxf>
              <fill>
                <patternFill patternType="darkDown">
                  <bgColor theme="0"/>
                </patternFill>
              </fill>
            </x14:dxf>
          </x14:cfRule>
          <xm:sqref>D33</xm:sqref>
        </x14:conditionalFormatting>
        <x14:conditionalFormatting xmlns:xm="http://schemas.microsoft.com/office/excel/2006/main">
          <x14:cfRule type="expression" priority="136" id="{A5E853B1-0465-4B4B-B31F-75E4CD3EFFBF}">
            <xm:f>$D$9='Dropdown Auswahl'!$AP$4</xm:f>
            <x14:dxf>
              <fill>
                <patternFill patternType="darkDown">
                  <bgColor theme="0"/>
                </patternFill>
              </fill>
            </x14:dxf>
          </x14:cfRule>
          <xm:sqref>C40</xm:sqref>
        </x14:conditionalFormatting>
        <x14:conditionalFormatting xmlns:xm="http://schemas.microsoft.com/office/excel/2006/main">
          <x14:cfRule type="expression" priority="134" id="{092317F5-488C-43E7-8EE5-94023DC97252}">
            <xm:f>$D$9='Dropdown Auswahl'!$AP$4</xm:f>
            <x14:dxf>
              <fill>
                <patternFill patternType="darkDown">
                  <bgColor theme="0"/>
                </patternFill>
              </fill>
            </x14:dxf>
          </x14:cfRule>
          <xm:sqref>C46</xm:sqref>
        </x14:conditionalFormatting>
        <x14:conditionalFormatting xmlns:xm="http://schemas.microsoft.com/office/excel/2006/main">
          <x14:cfRule type="expression" priority="43" id="{57D652A4-EF20-4EA3-B635-E6DB6435EA32}">
            <xm:f>OR($D$8='Dropdown Auswahl'!$B$2,$D$12='Dropdown Auswahl'!$B$2)</xm:f>
            <x14:dxf>
              <fill>
                <patternFill patternType="darkDown">
                  <bgColor theme="0"/>
                </patternFill>
              </fill>
            </x14:dxf>
          </x14:cfRule>
          <x14:cfRule type="expression" priority="1556" id="{CB0AD72C-4CC3-4DA8-AE59-C190525AF5DC}">
            <xm:f>AND(OR($E$33='Dropdown Auswahl'!$B$2,$E$33=""),$D$11='Dropdown Auswahl'!$B$5)</xm:f>
            <x14:dxf>
              <fill>
                <patternFill>
                  <bgColor theme="5" tint="0.39994506668294322"/>
                </patternFill>
              </fill>
            </x14:dxf>
          </x14:cfRule>
          <xm:sqref>E33:F33</xm:sqref>
        </x14:conditionalFormatting>
        <x14:conditionalFormatting xmlns:xm="http://schemas.microsoft.com/office/excel/2006/main">
          <x14:cfRule type="expression" priority="130" id="{A5E2105C-8F3E-4934-A236-B7CC4F5CD0AD}">
            <xm:f>OR($D$8='Dropdown Auswahl'!$B$2,$D$9='Dropdown Auswahl'!$B$2,$D$11='Dropdown Auswahl'!$B$2,$D$12='Dropdown Auswahl'!$B$2)</xm:f>
            <x14:dxf>
              <fill>
                <patternFill patternType="darkDown">
                  <bgColor theme="0"/>
                </patternFill>
              </fill>
            </x14:dxf>
          </x14:cfRule>
          <xm:sqref>A126</xm:sqref>
        </x14:conditionalFormatting>
        <x14:conditionalFormatting xmlns:xm="http://schemas.microsoft.com/office/excel/2006/main">
          <x14:cfRule type="expression" priority="129" id="{CCF2578E-A428-40B1-8CB8-634C309A1F9B}">
            <xm:f>OR($D$8='Dropdown Auswahl'!$B$2,$D$9='Dropdown Auswahl'!$B$2,$D$11='Dropdown Auswahl'!$B$2,$D$12='Dropdown Auswahl'!$B$2)</xm:f>
            <x14:dxf>
              <fill>
                <patternFill patternType="darkDown">
                  <bgColor theme="0"/>
                </patternFill>
              </fill>
            </x14:dxf>
          </x14:cfRule>
          <xm:sqref>A128</xm:sqref>
        </x14:conditionalFormatting>
        <x14:conditionalFormatting xmlns:xm="http://schemas.microsoft.com/office/excel/2006/main">
          <x14:cfRule type="expression" priority="127" id="{F73F8BEC-E764-4221-BF2F-0EA24488A04A}">
            <xm:f>OR($D$8='Dropdown Auswahl'!$B$2,$D$9='Dropdown Auswahl'!$B$2,$D$11='Dropdown Auswahl'!$B$2,$D$12='Dropdown Auswahl'!$B$2)</xm:f>
            <x14:dxf>
              <fill>
                <patternFill patternType="darkDown">
                  <bgColor theme="0"/>
                </patternFill>
              </fill>
            </x14:dxf>
          </x14:cfRule>
          <xm:sqref>A159</xm:sqref>
        </x14:conditionalFormatting>
        <x14:conditionalFormatting xmlns:xm="http://schemas.microsoft.com/office/excel/2006/main">
          <x14:cfRule type="expression" priority="124" id="{374C275B-DB04-4F12-B25E-D8BB77D543BE}">
            <xm:f>OR($D$8='Dropdown Auswahl'!$B$2,$D$9='Dropdown Auswahl'!$B$2,$D$11='Dropdown Auswahl'!$B$2,$D$12='Dropdown Auswahl'!$B$2)</xm:f>
            <x14:dxf>
              <fill>
                <patternFill patternType="darkDown">
                  <bgColor theme="0"/>
                </patternFill>
              </fill>
            </x14:dxf>
          </x14:cfRule>
          <xm:sqref>A165</xm:sqref>
        </x14:conditionalFormatting>
        <x14:conditionalFormatting xmlns:xm="http://schemas.microsoft.com/office/excel/2006/main">
          <x14:cfRule type="expression" priority="126" id="{46DED673-BB8F-4F57-ABCA-F60172112D5F}">
            <xm:f>OR($D$8='Dropdown Auswahl'!$B$2,$D$9='Dropdown Auswahl'!$B$2,$D$11='Dropdown Auswahl'!$B$2,$D$12='Dropdown Auswahl'!$B$2)</xm:f>
            <x14:dxf>
              <fill>
                <patternFill patternType="darkDown">
                  <bgColor theme="0"/>
                </patternFill>
              </fill>
            </x14:dxf>
          </x14:cfRule>
          <xm:sqref>A161</xm:sqref>
        </x14:conditionalFormatting>
        <x14:conditionalFormatting xmlns:xm="http://schemas.microsoft.com/office/excel/2006/main">
          <x14:cfRule type="expression" priority="125" id="{E4C26E0B-1CAD-4DEA-977D-79B9B57D54DB}">
            <xm:f>OR($D$8='Dropdown Auswahl'!$B$2,$D$9='Dropdown Auswahl'!$B$2,$D$11='Dropdown Auswahl'!$B$2,$D$12='Dropdown Auswahl'!$B$2)</xm:f>
            <x14:dxf>
              <fill>
                <patternFill patternType="darkDown">
                  <bgColor theme="0"/>
                </patternFill>
              </fill>
            </x14:dxf>
          </x14:cfRule>
          <xm:sqref>A163</xm:sqref>
        </x14:conditionalFormatting>
        <x14:conditionalFormatting xmlns:xm="http://schemas.microsoft.com/office/excel/2006/main">
          <x14:cfRule type="expression" priority="123" id="{F3E8AE25-54CF-4198-8535-9F8237295DA7}">
            <xm:f>OR($D$8='Dropdown Auswahl'!$B$2,$D$9='Dropdown Auswahl'!$B$2,$D$11='Dropdown Auswahl'!$B$2,$D$12='Dropdown Auswahl'!$B$2)</xm:f>
            <x14:dxf>
              <fill>
                <patternFill patternType="darkDown">
                  <bgColor theme="0"/>
                </patternFill>
              </fill>
            </x14:dxf>
          </x14:cfRule>
          <xm:sqref>A197</xm:sqref>
        </x14:conditionalFormatting>
        <x14:conditionalFormatting xmlns:xm="http://schemas.microsoft.com/office/excel/2006/main">
          <x14:cfRule type="expression" priority="42" id="{57FCF7ED-EB3F-4264-B749-45E05CC399E4}">
            <xm:f>OR($D$8='Dropdown Auswahl'!$B$2,$D$9='Dropdown Auswahl'!$B$2,$D$11='Dropdown Auswahl'!$B$2,$D$12='Dropdown Auswahl'!$B$2)</xm:f>
            <x14:dxf>
              <fill>
                <patternFill patternType="darkDown">
                  <bgColor theme="0"/>
                </patternFill>
              </fill>
            </x14:dxf>
          </x14:cfRule>
          <xm:sqref>B102</xm:sqref>
        </x14:conditionalFormatting>
        <x14:conditionalFormatting xmlns:xm="http://schemas.microsoft.com/office/excel/2006/main">
          <x14:cfRule type="expression" priority="121" id="{3B337651-7376-43D6-825C-72829AE1F070}">
            <xm:f>OR($D$8='Dropdown Auswahl'!$B$2,$D$9='Dropdown Auswahl'!$B$2,$D$11='Dropdown Auswahl'!$B$2,$D$12='Dropdown Auswahl'!$B$2)</xm:f>
            <x14:dxf>
              <fill>
                <patternFill patternType="darkDown">
                  <bgColor theme="0"/>
                </patternFill>
              </fill>
            </x14:dxf>
          </x14:cfRule>
          <xm:sqref>D103:D104</xm:sqref>
        </x14:conditionalFormatting>
        <x14:conditionalFormatting xmlns:xm="http://schemas.microsoft.com/office/excel/2006/main">
          <x14:cfRule type="expression" priority="120" id="{CCAEBBF5-F87F-4B62-86FF-AA502A71B915}">
            <xm:f>OR($D$8='Dropdown Auswahl'!$B$2,$D$9='Dropdown Auswahl'!$B$2,$D$11='Dropdown Auswahl'!$B$2,$D$12='Dropdown Auswahl'!$B$2)</xm:f>
            <x14:dxf>
              <fill>
                <patternFill patternType="darkDown">
                  <bgColor theme="0"/>
                </patternFill>
              </fill>
            </x14:dxf>
          </x14:cfRule>
          <xm:sqref>A160</xm:sqref>
        </x14:conditionalFormatting>
        <x14:conditionalFormatting xmlns:xm="http://schemas.microsoft.com/office/excel/2006/main">
          <x14:cfRule type="expression" priority="119" id="{97D8CAF7-27C3-476E-AAC6-2665AAE92F77}">
            <xm:f>OR($D$8='Dropdown Auswahl'!$B$2,$D$9='Dropdown Auswahl'!$B$2,$D$11='Dropdown Auswahl'!$B$2,$D$12='Dropdown Auswahl'!$B$2)</xm:f>
            <x14:dxf>
              <fill>
                <patternFill patternType="darkDown">
                  <bgColor theme="0"/>
                </patternFill>
              </fill>
            </x14:dxf>
          </x14:cfRule>
          <xm:sqref>A212</xm:sqref>
        </x14:conditionalFormatting>
        <x14:conditionalFormatting xmlns:xm="http://schemas.microsoft.com/office/excel/2006/main">
          <x14:cfRule type="expression" priority="116" id="{3DE0F51A-E5D2-4924-B8EC-A11E21307F0A}">
            <xm:f>AND($E$214="",$B$213='Dropdown Auswahl'!$B$3)</xm:f>
            <x14:dxf>
              <fill>
                <patternFill>
                  <bgColor theme="5" tint="0.39994506668294322"/>
                </patternFill>
              </fill>
            </x14:dxf>
          </x14:cfRule>
          <xm:sqref>E214</xm:sqref>
        </x14:conditionalFormatting>
        <x14:conditionalFormatting xmlns:xm="http://schemas.microsoft.com/office/excel/2006/main">
          <x14:cfRule type="expression" priority="70" id="{BDC238F7-F835-4C5F-8336-57A146E6E64D}">
            <xm:f>OR($D$8='Dropdown Auswahl'!$B$2,$D$9='Dropdown Auswahl'!$B$2,$D$11='Dropdown Auswahl'!$B$2,$D$12='Dropdown Auswahl'!$B$2)</xm:f>
            <x14:dxf>
              <fill>
                <patternFill patternType="darkDown">
                  <bgColor theme="0"/>
                </patternFill>
              </fill>
            </x14:dxf>
          </x14:cfRule>
          <xm:sqref>A215</xm:sqref>
        </x14:conditionalFormatting>
        <x14:conditionalFormatting xmlns:xm="http://schemas.microsoft.com/office/excel/2006/main">
          <x14:cfRule type="expression" priority="53" id="{D1B33355-8DE4-4B4D-B061-39CB2001E2A3}">
            <xm:f>OR($D$9='Dropdown Auswahl'!$AP$4,$D$9='Dropdown Auswahl'!$AP$5)</xm:f>
            <x14:dxf>
              <fill>
                <patternFill patternType="darkDown">
                  <bgColor theme="0"/>
                </patternFill>
              </fill>
            </x14:dxf>
          </x14:cfRule>
          <xm:sqref>B214:C214</xm:sqref>
        </x14:conditionalFormatting>
        <x14:conditionalFormatting xmlns:xm="http://schemas.microsoft.com/office/excel/2006/main">
          <x14:cfRule type="expression" priority="77" id="{885FB2C2-A3DB-4B74-AF6E-A313150BA080}">
            <xm:f>OR($B$38='Dropdown Auswahl'!$B$2,$B$38='Dropdown Auswahl'!$B$4)</xm:f>
            <x14:dxf>
              <fill>
                <patternFill patternType="darkDown">
                  <bgColor theme="0"/>
                </patternFill>
              </fill>
            </x14:dxf>
          </x14:cfRule>
          <xm:sqref>E214:F214</xm:sqref>
        </x14:conditionalFormatting>
        <x14:conditionalFormatting xmlns:xm="http://schemas.microsoft.com/office/excel/2006/main">
          <x14:cfRule type="expression" priority="52" id="{17FEC857-B9B2-421B-838F-1FE3E10A2FD9}">
            <xm:f>OR($B$44='Dropdown Auswahl'!$B$2,'Dropdown Auswahl'!$B$4)</xm:f>
            <x14:dxf>
              <fill>
                <patternFill patternType="darkDown">
                  <bgColor theme="0"/>
                </patternFill>
              </fill>
            </x14:dxf>
          </x14:cfRule>
          <xm:sqref>E215:F215</xm:sqref>
        </x14:conditionalFormatting>
        <x14:conditionalFormatting xmlns:xm="http://schemas.microsoft.com/office/excel/2006/main">
          <x14:cfRule type="expression" priority="73" id="{164A163A-0157-4A35-8E3C-C662FD740ECA}">
            <xm:f>$D$9='Dropdown Auswahl'!$AP$5</xm:f>
            <x14:dxf>
              <fill>
                <patternFill patternType="darkDown">
                  <bgColor theme="0"/>
                </patternFill>
              </fill>
            </x14:dxf>
          </x14:cfRule>
          <xm:sqref>C214</xm:sqref>
        </x14:conditionalFormatting>
        <x14:conditionalFormatting xmlns:xm="http://schemas.microsoft.com/office/excel/2006/main">
          <x14:cfRule type="expression" priority="68" id="{7CADF208-9122-4184-A38B-ACFEE0E088FA}">
            <xm:f>OR($B$44='Dropdown Auswahl'!$B$2,'Dropdown Auswahl'!$B$4)</xm:f>
            <x14:dxf>
              <fill>
                <patternFill patternType="darkDown">
                  <bgColor theme="0"/>
                </patternFill>
              </fill>
            </x14:dxf>
          </x14:cfRule>
          <xm:sqref>F215</xm:sqref>
        </x14:conditionalFormatting>
        <x14:conditionalFormatting xmlns:xm="http://schemas.microsoft.com/office/excel/2006/main">
          <x14:cfRule type="expression" priority="66" id="{1798FD7A-0D77-4B64-AE8A-D49B29121A16}">
            <xm:f>OR($B$38='Dropdown Auswahl'!$B$2,$B$38='Dropdown Auswahl'!$B$4)</xm:f>
            <x14:dxf>
              <fill>
                <patternFill patternType="darkDown">
                  <bgColor theme="0"/>
                </patternFill>
              </fill>
            </x14:dxf>
          </x14:cfRule>
          <xm:sqref>F214</xm:sqref>
        </x14:conditionalFormatting>
        <x14:conditionalFormatting xmlns:xm="http://schemas.microsoft.com/office/excel/2006/main">
          <x14:cfRule type="expression" priority="67" id="{3C279EB7-10FF-4431-905B-9927652AA45D}">
            <xm:f>OR($D$8='Dropdown Auswahl'!$B$2,$D$9='Dropdown Auswahl'!$B$2,$D$11='Dropdown Auswahl'!$B$2,$D$12='Dropdown Auswahl'!$B$2)</xm:f>
            <x14:dxf>
              <fill>
                <patternFill patternType="darkDown">
                  <bgColor theme="0"/>
                </patternFill>
              </fill>
            </x14:dxf>
          </x14:cfRule>
          <xm:sqref>A198</xm:sqref>
        </x14:conditionalFormatting>
        <x14:conditionalFormatting xmlns:xm="http://schemas.microsoft.com/office/excel/2006/main">
          <x14:cfRule type="expression" priority="95" id="{DB3CF7D2-272E-48A0-8682-35BB434D265B}">
            <xm:f>OR($D$8='Dropdown Auswahl'!$B$2,$D$9='Dropdown Auswahl'!$B$2,$D$11='Dropdown Auswahl'!$B$2,$D$12='Dropdown Auswahl'!$B$2)</xm:f>
            <x14:dxf>
              <fill>
                <patternFill patternType="darkDown">
                  <bgColor theme="0"/>
                </patternFill>
              </fill>
            </x14:dxf>
          </x14:cfRule>
          <xm:sqref>A113</xm:sqref>
        </x14:conditionalFormatting>
        <x14:conditionalFormatting xmlns:xm="http://schemas.microsoft.com/office/excel/2006/main">
          <x14:cfRule type="expression" priority="100" id="{E2B641A8-FEEA-4239-BFB4-4AEB41689077}">
            <xm:f>OR($D$8='Dropdown Auswahl'!$B$2,$D$9='Dropdown Auswahl'!$B$2,$D$11='Dropdown Auswahl'!$B$2,$D$12='Dropdown Auswahl'!$B$2)</xm:f>
            <x14:dxf>
              <fill>
                <patternFill patternType="darkDown">
                  <bgColor theme="0"/>
                </patternFill>
              </fill>
            </x14:dxf>
          </x14:cfRule>
          <xm:sqref>A104</xm:sqref>
        </x14:conditionalFormatting>
        <x14:conditionalFormatting xmlns:xm="http://schemas.microsoft.com/office/excel/2006/main">
          <x14:cfRule type="expression" priority="96" id="{E086C0DF-E75C-4CC1-B036-7B7A12F5D2FD}">
            <xm:f>OR($D$8='Dropdown Auswahl'!$B$2,$D$9='Dropdown Auswahl'!$B$2,$D$11='Dropdown Auswahl'!$B$2,$D$12='Dropdown Auswahl'!$B$2)</xm:f>
            <x14:dxf>
              <fill>
                <patternFill patternType="darkDown">
                  <bgColor theme="0"/>
                </patternFill>
              </fill>
            </x14:dxf>
          </x14:cfRule>
          <xm:sqref>A127</xm:sqref>
        </x14:conditionalFormatting>
        <x14:conditionalFormatting xmlns:xm="http://schemas.microsoft.com/office/excel/2006/main">
          <x14:cfRule type="expression" priority="97" id="{22F2402A-5EEB-4609-8FC9-EBD6E06BFA51}">
            <xm:f>OR($D$8='Dropdown Auswahl'!$B$2,$D$9='Dropdown Auswahl'!$B$2,$D$11='Dropdown Auswahl'!$B$2,$D$12='Dropdown Auswahl'!$B$2)</xm:f>
            <x14:dxf>
              <fill>
                <patternFill patternType="darkDown">
                  <bgColor theme="0"/>
                </patternFill>
              </fill>
            </x14:dxf>
          </x14:cfRule>
          <xm:sqref>D103</xm:sqref>
        </x14:conditionalFormatting>
        <x14:conditionalFormatting xmlns:xm="http://schemas.microsoft.com/office/excel/2006/main">
          <x14:cfRule type="expression" priority="94" id="{28193EB6-C1C1-4AF9-A3DD-12B55B2982A4}">
            <xm:f>OR($D$8='Dropdown Auswahl'!$B$2,$D$9='Dropdown Auswahl'!$B$2,$D$11='Dropdown Auswahl'!$B$2,$D$12='Dropdown Auswahl'!$B$2)</xm:f>
            <x14:dxf>
              <fill>
                <patternFill patternType="darkDown">
                  <bgColor theme="0"/>
                </patternFill>
              </fill>
            </x14:dxf>
          </x14:cfRule>
          <xm:sqref>A122:A125</xm:sqref>
        </x14:conditionalFormatting>
        <x14:conditionalFormatting xmlns:xm="http://schemas.microsoft.com/office/excel/2006/main">
          <x14:cfRule type="expression" priority="93" id="{906B0B8F-8FBF-4D65-B5C1-68A10F7F4644}">
            <xm:f>OR($D$8='Dropdown Auswahl'!$B$2,$D$9='Dropdown Auswahl'!$B$2,$D$11='Dropdown Auswahl'!$B$2,$D$12='Dropdown Auswahl'!$B$2)</xm:f>
            <x14:dxf>
              <fill>
                <patternFill patternType="darkDown">
                  <bgColor theme="0"/>
                </patternFill>
              </fill>
            </x14:dxf>
          </x14:cfRule>
          <xm:sqref>B122:B125</xm:sqref>
        </x14:conditionalFormatting>
        <x14:conditionalFormatting xmlns:xm="http://schemas.microsoft.com/office/excel/2006/main">
          <x14:cfRule type="expression" priority="92" id="{337D04A3-250C-4EB9-A0BA-982DC83FB6D4}">
            <xm:f>OR($D$8='Dropdown Auswahl'!$B$2,$D$9='Dropdown Auswahl'!$B$2,$D$11='Dropdown Auswahl'!$B$2,$D$12='Dropdown Auswahl'!$B$2)</xm:f>
            <x14:dxf>
              <fill>
                <patternFill patternType="darkDown">
                  <bgColor theme="0"/>
                </patternFill>
              </fill>
            </x14:dxf>
          </x14:cfRule>
          <xm:sqref>C122:C125</xm:sqref>
        </x14:conditionalFormatting>
        <x14:conditionalFormatting xmlns:xm="http://schemas.microsoft.com/office/excel/2006/main">
          <x14:cfRule type="expression" priority="91" id="{24BC3ED9-BF60-4A6A-89FE-B23208D0EDF0}">
            <xm:f>OR($D$8='Dropdown Auswahl'!$B$2,$D$9='Dropdown Auswahl'!$B$2,$D$11='Dropdown Auswahl'!$B$2,$D$12='Dropdown Auswahl'!$B$2)</xm:f>
            <x14:dxf>
              <fill>
                <patternFill patternType="darkDown">
                  <bgColor theme="0"/>
                </patternFill>
              </fill>
            </x14:dxf>
          </x14:cfRule>
          <xm:sqref>D122</xm:sqref>
        </x14:conditionalFormatting>
        <x14:conditionalFormatting xmlns:xm="http://schemas.microsoft.com/office/excel/2006/main">
          <x14:cfRule type="expression" priority="90" id="{27B7DC9C-6C6E-41E9-8BBB-A3E949F5BD3A}">
            <xm:f>OR($D$8='Dropdown Auswahl'!$B$2,$D$9='Dropdown Auswahl'!$B$2,$D$11='Dropdown Auswahl'!$B$2,$D$12='Dropdown Auswahl'!$B$2)</xm:f>
            <x14:dxf>
              <fill>
                <patternFill patternType="darkDown">
                  <bgColor theme="0"/>
                </patternFill>
              </fill>
            </x14:dxf>
          </x14:cfRule>
          <xm:sqref>E122</xm:sqref>
        </x14:conditionalFormatting>
        <x14:conditionalFormatting xmlns:xm="http://schemas.microsoft.com/office/excel/2006/main">
          <x14:cfRule type="expression" priority="89" id="{FADEA6F7-1128-42C2-BBD9-CB711237DCF1}">
            <xm:f>OR($D$8='Dropdown Auswahl'!$B$2,$D$9='Dropdown Auswahl'!$B$2,$D$11='Dropdown Auswahl'!$B$2,$D$12='Dropdown Auswahl'!$B$2)</xm:f>
            <x14:dxf>
              <fill>
                <patternFill patternType="darkDown">
                  <bgColor theme="0"/>
                </patternFill>
              </fill>
            </x14:dxf>
          </x14:cfRule>
          <xm:sqref>F122</xm:sqref>
        </x14:conditionalFormatting>
        <x14:conditionalFormatting xmlns:xm="http://schemas.microsoft.com/office/excel/2006/main">
          <x14:cfRule type="expression" priority="88" id="{A0EFBA21-C827-450F-8E16-56C6F9DCD5B3}">
            <xm:f>OR($D$8='Dropdown Auswahl'!$B$2,$D$9='Dropdown Auswahl'!$B$2,$D$11='Dropdown Auswahl'!$B$2,$D$12='Dropdown Auswahl'!$B$2)</xm:f>
            <x14:dxf>
              <fill>
                <patternFill patternType="darkDown">
                  <bgColor theme="0"/>
                </patternFill>
              </fill>
            </x14:dxf>
          </x14:cfRule>
          <xm:sqref>D123:D125</xm:sqref>
        </x14:conditionalFormatting>
        <x14:conditionalFormatting xmlns:xm="http://schemas.microsoft.com/office/excel/2006/main">
          <x14:cfRule type="expression" priority="87" id="{815E5C5C-9BDB-4DCD-B115-872720E31BC9}">
            <xm:f>OR($D$8='Dropdown Auswahl'!$B$2,$D$9='Dropdown Auswahl'!$B$2,$D$11='Dropdown Auswahl'!$B$2,$D$12='Dropdown Auswahl'!$B$2)</xm:f>
            <x14:dxf>
              <fill>
                <patternFill patternType="darkDown">
                  <bgColor theme="0"/>
                </patternFill>
              </fill>
            </x14:dxf>
          </x14:cfRule>
          <xm:sqref>E123:E125</xm:sqref>
        </x14:conditionalFormatting>
        <x14:conditionalFormatting xmlns:xm="http://schemas.microsoft.com/office/excel/2006/main">
          <x14:cfRule type="expression" priority="64" id="{AFDA7086-71A8-4288-8D20-3A60499E2671}">
            <xm:f>OR($D$8='Dropdown Auswahl'!$B$2,$D$9='Dropdown Auswahl'!$B$2,$D$11='Dropdown Auswahl'!$B$2,$D$12='Dropdown Auswahl'!$B$2)</xm:f>
            <x14:dxf>
              <fill>
                <patternFill patternType="darkDown">
                  <bgColor theme="0"/>
                </patternFill>
              </fill>
            </x14:dxf>
          </x14:cfRule>
          <xm:sqref>F123:F125</xm:sqref>
        </x14:conditionalFormatting>
        <x14:conditionalFormatting xmlns:xm="http://schemas.microsoft.com/office/excel/2006/main">
          <x14:cfRule type="expression" priority="86" id="{1FDFAC37-8358-45E6-9F03-70C3A798058B}">
            <xm:f>OR($D$8='Dropdown Auswahl'!$B$2,$D$9='Dropdown Auswahl'!$B$2,$D$11='Dropdown Auswahl'!$B$2,$D$12='Dropdown Auswahl'!$B$2)</xm:f>
            <x14:dxf>
              <fill>
                <patternFill patternType="darkDown">
                  <bgColor theme="0"/>
                </patternFill>
              </fill>
            </x14:dxf>
          </x14:cfRule>
          <xm:sqref>A140</xm:sqref>
        </x14:conditionalFormatting>
        <x14:conditionalFormatting xmlns:xm="http://schemas.microsoft.com/office/excel/2006/main">
          <x14:cfRule type="expression" priority="85" id="{C4074DC5-18D6-4B95-B17C-FFEB3A9B27B4}">
            <xm:f>OR($D$8='Dropdown Auswahl'!$B$2,$D$9='Dropdown Auswahl'!$B$2,$D$11='Dropdown Auswahl'!$B$2,$D$12='Dropdown Auswahl'!$B$2)</xm:f>
            <x14:dxf>
              <fill>
                <patternFill patternType="darkDown">
                  <bgColor theme="0"/>
                </patternFill>
              </fill>
            </x14:dxf>
          </x14:cfRule>
          <xm:sqref>A142</xm:sqref>
        </x14:conditionalFormatting>
        <x14:conditionalFormatting xmlns:xm="http://schemas.microsoft.com/office/excel/2006/main">
          <x14:cfRule type="expression" priority="83" id="{0AF65FE8-9C8F-45F8-8229-DC62ECD60566}">
            <xm:f>OR($D$8='Dropdown Auswahl'!$B$2,$D$9='Dropdown Auswahl'!$B$2,$D$11='Dropdown Auswahl'!$B$2,$D$12='Dropdown Auswahl'!$B$2)</xm:f>
            <x14:dxf>
              <fill>
                <patternFill patternType="darkDown">
                  <bgColor theme="0"/>
                </patternFill>
              </fill>
            </x14:dxf>
          </x14:cfRule>
          <xm:sqref>A141</xm:sqref>
        </x14:conditionalFormatting>
        <x14:conditionalFormatting xmlns:xm="http://schemas.microsoft.com/office/excel/2006/main">
          <x14:cfRule type="expression" priority="29" id="{44412196-8202-421B-BAA4-9E613D45985C}">
            <xm:f>OR($D$8='Dropdown Auswahl'!$B$2,$D$9='Dropdown Auswahl'!$B$2,$D$11='Dropdown Auswahl'!$B$2,$D$12='Dropdown Auswahl'!$B$2)</xm:f>
            <x14:dxf>
              <fill>
                <patternFill patternType="darkDown">
                  <bgColor theme="0"/>
                </patternFill>
              </fill>
            </x14:dxf>
          </x14:cfRule>
          <xm:sqref>A175:F176 A174:D192 D177:F177 D174:F174 A171:F171 A173:F173 A172:B172 D172:F172</xm:sqref>
        </x14:conditionalFormatting>
        <x14:conditionalFormatting xmlns:xm="http://schemas.microsoft.com/office/excel/2006/main">
          <x14:cfRule type="expression" priority="44" id="{E66E38F8-954E-47D1-B03F-C85CDE3290DD}">
            <xm:f>$D$9='Dropdown Auswahl'!$AP$5</xm:f>
            <x14:dxf>
              <fill>
                <patternFill patternType="darkDown">
                  <bgColor theme="0"/>
                </patternFill>
              </fill>
            </x14:dxf>
          </x14:cfRule>
          <xm:sqref>B173:C192</xm:sqref>
        </x14:conditionalFormatting>
        <x14:conditionalFormatting xmlns:xm="http://schemas.microsoft.com/office/excel/2006/main">
          <x14:cfRule type="expression" priority="45" id="{B16570AD-D3B1-411D-9C52-569DB766FDAF}">
            <xm:f>$D$9='Dropdown Auswahl'!$AP$5</xm:f>
            <x14:dxf>
              <fill>
                <patternFill patternType="darkDown">
                  <bgColor theme="0"/>
                </patternFill>
              </fill>
            </x14:dxf>
          </x14:cfRule>
          <xm:sqref>E179:F179</xm:sqref>
        </x14:conditionalFormatting>
        <x14:conditionalFormatting xmlns:xm="http://schemas.microsoft.com/office/excel/2006/main">
          <x14:cfRule type="expression" priority="22" id="{21D0E432-190E-4B2F-8433-F1E7386D1331}">
            <xm:f>OR($D$8='Dropdown Auswahl'!$B$2,$D$9='Dropdown Auswahl'!$B$2,$D$11='Dropdown Auswahl'!$B$2,$D$12='Dropdown Auswahl'!$B$2)</xm:f>
            <x14:dxf>
              <fill>
                <patternFill patternType="darkDown">
                  <bgColor theme="0"/>
                </patternFill>
              </fill>
            </x14:dxf>
          </x14:cfRule>
          <xm:sqref>A168:F171 A172:B172 D172:F172 A173:F184 A186:F192 A185:E185</xm:sqref>
        </x14:conditionalFormatting>
        <x14:conditionalFormatting xmlns:xm="http://schemas.microsoft.com/office/excel/2006/main">
          <x14:cfRule type="expression" priority="37" id="{17344B41-DB42-41D2-BB17-DBEE124E3CF8}">
            <xm:f>$D$9='Dropdown Auswahl'!$AP$5</xm:f>
            <x14:dxf>
              <fill>
                <patternFill patternType="darkDown">
                  <bgColor theme="0"/>
                </patternFill>
              </fill>
            </x14:dxf>
          </x14:cfRule>
          <xm:sqref>B169:C171</xm:sqref>
        </x14:conditionalFormatting>
        <x14:conditionalFormatting xmlns:xm="http://schemas.microsoft.com/office/excel/2006/main">
          <x14:cfRule type="expression" priority="35" id="{BA713D5E-745A-4977-980E-79EEA7F4DADF}">
            <xm:f>OR($D$8='Dropdown Auswahl'!$B$2,$D$9='Dropdown Auswahl'!$B$2,$D$11='Dropdown Auswahl'!$B$2,$D$12='Dropdown Auswahl'!$B$2)</xm:f>
            <x14:dxf>
              <fill>
                <patternFill patternType="darkDown">
                  <bgColor theme="0"/>
                </patternFill>
              </fill>
            </x14:dxf>
          </x14:cfRule>
          <xm:sqref>D198</xm:sqref>
        </x14:conditionalFormatting>
        <x14:conditionalFormatting xmlns:xm="http://schemas.microsoft.com/office/excel/2006/main">
          <x14:cfRule type="expression" priority="33" id="{3455122A-8164-4A11-B391-03E9C3F4CC8B}">
            <xm:f>OR($D$8='Dropdown Auswahl'!$B$2,$D$9='Dropdown Auswahl'!$B$2,$D$11='Dropdown Auswahl'!$B$2,$D$12='Dropdown Auswahl'!$B$2)</xm:f>
            <x14:dxf>
              <fill>
                <patternFill patternType="darkDown">
                  <bgColor theme="0"/>
                </patternFill>
              </fill>
            </x14:dxf>
          </x14:cfRule>
          <xm:sqref>D199:D200</xm:sqref>
        </x14:conditionalFormatting>
        <x14:conditionalFormatting xmlns:xm="http://schemas.microsoft.com/office/excel/2006/main">
          <x14:cfRule type="expression" priority="31" id="{4F1B4DE0-94D3-4057-B8F2-A478D718CC32}">
            <xm:f>OR($D$8='Dropdown Auswahl'!$B$2,$D$9='Dropdown Auswahl'!$B$2,$D$11='Dropdown Auswahl'!$B$2,$D$12='Dropdown Auswahl'!$B$2)</xm:f>
            <x14:dxf>
              <fill>
                <patternFill patternType="darkDown">
                  <bgColor theme="0"/>
                </patternFill>
              </fill>
            </x14:dxf>
          </x14:cfRule>
          <xm:sqref>A201</xm:sqref>
        </x14:conditionalFormatting>
        <x14:conditionalFormatting xmlns:xm="http://schemas.microsoft.com/office/excel/2006/main">
          <x14:cfRule type="expression" priority="62" id="{BBD8A9B0-727B-449B-8C19-8C992676049C}">
            <xm:f>OR($D$8='Dropdown Auswahl'!$B$2,$D$9='Dropdown Auswahl'!$B$2,$D$11='Dropdown Auswahl'!$B$2,$D$12='Dropdown Auswahl'!$B$2)</xm:f>
            <x14:dxf>
              <fill>
                <patternFill patternType="darkDown">
                  <bgColor theme="0"/>
                </patternFill>
              </fill>
            </x14:dxf>
          </x14:cfRule>
          <xm:sqref>A116</xm:sqref>
        </x14:conditionalFormatting>
        <x14:conditionalFormatting xmlns:xm="http://schemas.microsoft.com/office/excel/2006/main">
          <x14:cfRule type="expression" priority="19" id="{8E2BAB52-FEB9-4F4F-8807-B61660C928BD}">
            <xm:f>OR($D$8='Dropdown Auswahl'!$B$2,$D$9='Dropdown Auswahl'!$B$2,$D$11='Dropdown Auswahl'!$B$2,$D$12='Dropdown Auswahl'!$B$2)</xm:f>
            <x14:dxf>
              <fill>
                <patternFill patternType="darkDown">
                  <bgColor theme="0"/>
                </patternFill>
              </fill>
            </x14:dxf>
          </x14:cfRule>
          <xm:sqref>D116</xm:sqref>
        </x14:conditionalFormatting>
        <x14:conditionalFormatting xmlns:xm="http://schemas.microsoft.com/office/excel/2006/main">
          <x14:cfRule type="expression" priority="55" id="{30F12645-BEDC-4A44-BB83-A6F9C69663A0}">
            <xm:f>OR($D$8='Dropdown Auswahl'!$B$2,$D$9='Dropdown Auswahl'!$B$2,$D$11='Dropdown Auswahl'!$B$2,$D$12='Dropdown Auswahl'!$B$2)</xm:f>
            <x14:dxf>
              <fill>
                <patternFill patternType="darkDown">
                  <bgColor theme="0"/>
                </patternFill>
              </fill>
            </x14:dxf>
          </x14:cfRule>
          <xm:sqref>D136</xm:sqref>
        </x14:conditionalFormatting>
        <x14:conditionalFormatting xmlns:xm="http://schemas.microsoft.com/office/excel/2006/main">
          <x14:cfRule type="expression" priority="61" id="{51C47E32-7C7B-4F06-A310-54EA04A53988}">
            <xm:f>OR($D$8='Dropdown Auswahl'!$B$2,$D$9='Dropdown Auswahl'!$B$2,$D$11='Dropdown Auswahl'!$B$2,$D$12='Dropdown Auswahl'!$B$2)</xm:f>
            <x14:dxf>
              <fill>
                <patternFill patternType="darkDown">
                  <bgColor theme="0"/>
                </patternFill>
              </fill>
            </x14:dxf>
          </x14:cfRule>
          <xm:sqref>A136</xm:sqref>
        </x14:conditionalFormatting>
        <x14:conditionalFormatting xmlns:xm="http://schemas.microsoft.com/office/excel/2006/main">
          <x14:cfRule type="expression" priority="21" id="{B41602D6-70A8-4F4A-BC1F-9FB190FB46BC}">
            <xm:f>OR($D$8='Dropdown Auswahl'!$B$2,$D$9='Dropdown Auswahl'!$B$2,$D$11='Dropdown Auswahl'!$B$2,$D$12='Dropdown Auswahl'!$B$2)</xm:f>
            <x14:dxf>
              <fill>
                <patternFill patternType="darkDown">
                  <bgColor theme="0"/>
                </patternFill>
              </fill>
            </x14:dxf>
          </x14:cfRule>
          <xm:sqref>A167:F171 A172:B172 D172:F172 A173:F184 A186:F196 A185:E185</xm:sqref>
        </x14:conditionalFormatting>
        <x14:conditionalFormatting xmlns:xm="http://schemas.microsoft.com/office/excel/2006/main">
          <x14:cfRule type="expression" priority="32" id="{942981B8-6347-48A7-B0C5-5681695C4213}">
            <xm:f>$D$11='Dropdown Auswahl'!$B$3</xm:f>
            <x14:dxf>
              <fill>
                <patternFill patternType="darkDown"/>
              </fill>
            </x14:dxf>
          </x14:cfRule>
          <xm:sqref>E177:F177</xm:sqref>
        </x14:conditionalFormatting>
        <x14:conditionalFormatting xmlns:xm="http://schemas.microsoft.com/office/excel/2006/main">
          <x14:cfRule type="expression" priority="51" id="{5C463F3D-E483-47DD-A53F-04E5129AB1E9}">
            <xm:f>OR($D$8='Dropdown Auswahl'!$B$2,$D$9='Dropdown Auswahl'!$B$2,$D$11='Dropdown Auswahl'!$B$2,$D$12='Dropdown Auswahl'!$B$2)</xm:f>
            <x14:dxf>
              <fill>
                <patternFill patternType="darkDown">
                  <bgColor theme="0"/>
                </patternFill>
              </fill>
            </x14:dxf>
          </x14:cfRule>
          <xm:sqref>D128</xm:sqref>
        </x14:conditionalFormatting>
        <x14:conditionalFormatting xmlns:xm="http://schemas.microsoft.com/office/excel/2006/main">
          <x14:cfRule type="expression" priority="50" id="{4EA00D2A-D27B-4231-A46B-2A274F8ED2EA}">
            <xm:f>OR($D$8='Dropdown Auswahl'!$B$2,$D$9='Dropdown Auswahl'!$B$2,$D$11='Dropdown Auswahl'!$B$2,$D$12='Dropdown Auswahl'!$B$2)</xm:f>
            <x14:dxf>
              <fill>
                <patternFill patternType="darkDown">
                  <bgColor theme="0"/>
                </patternFill>
              </fill>
            </x14:dxf>
          </x14:cfRule>
          <xm:sqref>D142</xm:sqref>
        </x14:conditionalFormatting>
        <x14:conditionalFormatting xmlns:xm="http://schemas.microsoft.com/office/excel/2006/main">
          <x14:cfRule type="expression" priority="49" id="{868530C1-843A-459C-B7E1-4257C374C48B}">
            <xm:f>OR($D$8='Dropdown Auswahl'!$B$2,$D$9='Dropdown Auswahl'!$B$2,$D$11='Dropdown Auswahl'!$B$2,$D$12='Dropdown Auswahl'!$B$2)</xm:f>
            <x14:dxf>
              <fill>
                <patternFill patternType="darkDown">
                  <bgColor theme="0"/>
                </patternFill>
              </fill>
            </x14:dxf>
          </x14:cfRule>
          <xm:sqref>A154</xm:sqref>
        </x14:conditionalFormatting>
        <x14:conditionalFormatting xmlns:xm="http://schemas.microsoft.com/office/excel/2006/main">
          <x14:cfRule type="expression" priority="47" id="{E1720F3A-7D98-4F02-97F4-97E5FE79E57F}">
            <xm:f>OR($D$8='Dropdown Auswahl'!$B$2,$D$9='Dropdown Auswahl'!$B$2,$D$11='Dropdown Auswahl'!$B$2,$D$12='Dropdown Auswahl'!$B$2)</xm:f>
            <x14:dxf>
              <fill>
                <patternFill patternType="darkDown">
                  <bgColor theme="0"/>
                </patternFill>
              </fill>
            </x14:dxf>
          </x14:cfRule>
          <xm:sqref>D154</xm:sqref>
        </x14:conditionalFormatting>
        <x14:conditionalFormatting xmlns:xm="http://schemas.microsoft.com/office/excel/2006/main">
          <x14:cfRule type="expression" priority="27" id="{71F8669C-85AF-4953-8668-4F862D288334}">
            <xm:f>$D$11='Dropdown Auswahl'!$B$3</xm:f>
            <x14:dxf>
              <fill>
                <patternFill patternType="darkDown"/>
              </fill>
            </x14:dxf>
          </x14:cfRule>
          <xm:sqref>E174:F174</xm:sqref>
        </x14:conditionalFormatting>
        <x14:conditionalFormatting xmlns:xm="http://schemas.microsoft.com/office/excel/2006/main">
          <x14:cfRule type="expression" priority="26" id="{3CE16C40-772D-45F9-B157-DAAA21F79A82}">
            <xm:f>$D$9='Dropdown Auswahl'!$AP$5</xm:f>
            <x14:dxf>
              <fill>
                <patternFill patternType="darkDown">
                  <bgColor theme="0"/>
                </patternFill>
              </fill>
            </x14:dxf>
          </x14:cfRule>
          <xm:sqref>E172:F172</xm:sqref>
        </x14:conditionalFormatting>
        <x14:conditionalFormatting xmlns:xm="http://schemas.microsoft.com/office/excel/2006/main">
          <x14:cfRule type="expression" priority="25" id="{AEF10E65-BEBF-4BBF-8279-1EF88D158478}">
            <xm:f>$D$9='Dropdown Auswahl'!$AP$5</xm:f>
            <x14:dxf>
              <fill>
                <patternFill patternType="darkDown">
                  <bgColor theme="0"/>
                </patternFill>
              </fill>
            </x14:dxf>
          </x14:cfRule>
          <xm:sqref>E172:F172</xm:sqref>
        </x14:conditionalFormatting>
        <x14:conditionalFormatting xmlns:xm="http://schemas.microsoft.com/office/excel/2006/main">
          <x14:cfRule type="expression" priority="3" id="{670B0BEF-8F78-4172-AC00-546ECBBDCA2C}">
            <xm:f>$D$12&lt;&gt;'Dropdown Auswahl'!$D$3</xm:f>
            <x14:dxf>
              <fill>
                <patternFill patternType="darkDown">
                  <bgColor theme="0"/>
                </patternFill>
              </fill>
            </x14:dxf>
          </x14:cfRule>
          <xm:sqref>A100:F104 F105 A113:F184 A110:B111 A186:F215 A185:E185 A106:F109 A105:B105</xm:sqref>
        </x14:conditionalFormatting>
        <x14:conditionalFormatting xmlns:xm="http://schemas.microsoft.com/office/excel/2006/main">
          <x14:cfRule type="expression" priority="1452" id="{30CA7A02-C467-4D42-B6D0-A5FBA614D1AE}">
            <xm:f>AND($D$12='Dropdown Auswahl'!$D$4,$D$8='Dropdown Auswahl'!$B$4,$D$11='Dropdown Auswahl'!$B$4,B218="")</xm:f>
            <x14:dxf>
              <fill>
                <patternFill>
                  <bgColor theme="5" tint="0.39994506668294322"/>
                </patternFill>
              </fill>
            </x14:dxf>
          </x14:cfRule>
          <xm:sqref>B218:C218</xm:sqref>
        </x14:conditionalFormatting>
        <x14:conditionalFormatting xmlns:xm="http://schemas.microsoft.com/office/excel/2006/main">
          <x14:cfRule type="expression" priority="1453" id="{69942ED9-5A80-45AA-8AAA-A973D3DD008D}">
            <xm:f>AND($D$12='Dropdown Auswahl'!$D$4,$D$8='Dropdown Auswahl'!$B$4,$F$218="")</xm:f>
            <x14:dxf>
              <fill>
                <patternFill>
                  <bgColor theme="5" tint="0.39994506668294322"/>
                </patternFill>
              </fill>
            </x14:dxf>
          </x14:cfRule>
          <xm:sqref>F218</xm:sqref>
        </x14:conditionalFormatting>
        <x14:conditionalFormatting xmlns:xm="http://schemas.microsoft.com/office/excel/2006/main">
          <x14:cfRule type="expression" priority="1454" id="{B6A95CB2-6502-4B57-AD28-2F93403EE359}">
            <xm:f>AND($D$12='Dropdown Auswahl'!$D$4,$D$11='Dropdown Auswahl'!$B$4,$E$218="")</xm:f>
            <x14:dxf>
              <fill>
                <patternFill>
                  <bgColor theme="5" tint="0.39994506668294322"/>
                </patternFill>
              </fill>
            </x14:dxf>
          </x14:cfRule>
          <xm:sqref>E218</xm:sqref>
        </x14:conditionalFormatting>
        <x14:conditionalFormatting xmlns:xm="http://schemas.microsoft.com/office/excel/2006/main">
          <x14:cfRule type="expression" priority="1455" id="{A0196BD6-C770-4C3F-BC08-70343AB94A46}">
            <xm:f>AND($D$12='Dropdown Auswahl'!$D$4,$D$8='Dropdown Auswahl'!$B$4,$D$218="")</xm:f>
            <x14:dxf>
              <fill>
                <patternFill>
                  <bgColor theme="5" tint="0.39994506668294322"/>
                </patternFill>
              </fill>
            </x14:dxf>
          </x14:cfRule>
          <xm:sqref>D218</xm:sqref>
        </x14:conditionalFormatting>
        <x14:conditionalFormatting xmlns:xm="http://schemas.microsoft.com/office/excel/2006/main">
          <x14:cfRule type="expression" priority="1456" id="{89A9B58C-3A60-44EC-A19F-D338B184C7F5}">
            <xm:f>AND($D$12='Dropdown Auswahl'!$D$4,$D$8='Dropdown Auswahl'!$B$4,A218="")</xm:f>
            <x14:dxf>
              <fill>
                <patternFill>
                  <bgColor theme="5" tint="0.39994506668294322"/>
                </patternFill>
              </fill>
            </x14:dxf>
          </x14:cfRule>
          <xm:sqref>A218</xm:sqref>
        </x14:conditionalFormatting>
        <x14:conditionalFormatting xmlns:xm="http://schemas.microsoft.com/office/excel/2006/main">
          <x14:cfRule type="expression" priority="1481" id="{5ACB08D2-AC73-42AB-B2EE-51670B0404A6}">
            <xm:f>OR($B$76='Dropdown Auswahl'!$D$2,$B$76='Dropdown Auswahl'!$B$4)</xm:f>
            <x14:dxf>
              <fill>
                <patternFill patternType="darkDown">
                  <bgColor theme="0"/>
                </patternFill>
              </fill>
            </x14:dxf>
          </x14:cfRule>
          <xm:sqref>E76:F76</xm:sqref>
        </x14:conditionalFormatting>
        <x14:conditionalFormatting xmlns:xm="http://schemas.microsoft.com/office/excel/2006/main">
          <x14:cfRule type="expression" priority="1482" id="{B8A45ADE-23C8-4118-8B17-D0CB4B153AC1}">
            <xm:f>AND(B34="",$D$8='Dropdown Auswahl'!$B$4,$D$9='Dropdown Auswahl'!$AP$3)</xm:f>
            <x14:dxf>
              <fill>
                <patternFill>
                  <bgColor theme="5" tint="0.39994506668294322"/>
                </patternFill>
              </fill>
            </x14:dxf>
          </x14:cfRule>
          <xm:sqref>B37 E50 B34:C34 B35 E34 E67:E68 B51:C51 B43 B67:B69 B72</xm:sqref>
        </x14:conditionalFormatting>
        <x14:conditionalFormatting xmlns:xm="http://schemas.microsoft.com/office/excel/2006/main">
          <x14:cfRule type="expression" priority="1492" id="{CD3AD420-C251-4D3F-A031-DDFE7F6C3196}">
            <xm:f>OR($D$9&lt;&gt;'Dropdown Auswahl'!$AP$4,AND($D$8='Dropdown Auswahl'!$B$3,$D$9='Dropdown Auswahl'!$AP$4))</xm:f>
            <x14:dxf>
              <fill>
                <patternFill patternType="darkDown">
                  <bgColor theme="0"/>
                </patternFill>
              </fill>
            </x14:dxf>
          </x14:cfRule>
          <x14:cfRule type="expression" priority="1493" id="{16E96614-4347-40C0-85AB-CEBEC13D09C7}">
            <xm:f>AND($D$9='Dropdown Auswahl'!$AP$4,$D$9&lt;&gt;'Dropdown Auswahl'!$B$2,$D$10="")</xm:f>
            <x14:dxf>
              <fill>
                <patternFill>
                  <bgColor theme="5" tint="0.39994506668294322"/>
                </patternFill>
              </fill>
            </x14:dxf>
          </x14:cfRule>
          <xm:sqref>D10</xm:sqref>
        </x14:conditionalFormatting>
        <x14:conditionalFormatting xmlns:xm="http://schemas.microsoft.com/office/excel/2006/main">
          <x14:cfRule type="expression" priority="1494" id="{EF4D0BA2-8935-437C-AA68-D196207BA4E3}">
            <xm:f>AND($B$38='Dropdown Auswahl'!$B$3,$D$8='Dropdown Auswahl'!$B$4,$B$41="",$D$9&lt;&gt;'Dropdown Auswahl'!$AP$4)</xm:f>
            <x14:dxf>
              <fill>
                <patternFill>
                  <bgColor theme="5" tint="0.39994506668294322"/>
                </patternFill>
              </fill>
            </x14:dxf>
          </x14:cfRule>
          <xm:sqref>B41</xm:sqref>
        </x14:conditionalFormatting>
        <x14:conditionalFormatting xmlns:xm="http://schemas.microsoft.com/office/excel/2006/main">
          <x14:cfRule type="expression" priority="1514" id="{23C90CE3-5846-4B5C-8EF3-A36652039BF6}">
            <xm:f>AND($B$38='Dropdown Auswahl'!$B$3,OR($D$11='Dropdown Auswahl'!$B$4,$D$11='Dropdown Auswahl'!$B$5),E39="",$D$9&lt;&gt;'Dropdown Auswahl'!$AP$4)</xm:f>
            <x14:dxf>
              <fill>
                <patternFill>
                  <bgColor theme="5" tint="0.39994506668294322"/>
                </patternFill>
              </fill>
            </x14:dxf>
          </x14:cfRule>
          <xm:sqref>E39:F39</xm:sqref>
        </x14:conditionalFormatting>
        <x14:conditionalFormatting xmlns:xm="http://schemas.microsoft.com/office/excel/2006/main">
          <x14:cfRule type="expression" priority="1496" id="{7BE2FBA5-0C3B-46FE-BE79-694BDFDB588B}">
            <xm:f>AND($B$38='Dropdown Auswahl'!$B$3,E41="",$D$8='Dropdown Auswahl'!$B$4,$D$9&lt;&gt;'Dropdown Auswahl'!$AP$4)</xm:f>
            <x14:dxf>
              <fill>
                <patternFill>
                  <bgColor theme="5" tint="0.39994506668294322"/>
                </patternFill>
              </fill>
            </x14:dxf>
          </x14:cfRule>
          <xm:sqref>E41</xm:sqref>
        </x14:conditionalFormatting>
        <x14:conditionalFormatting xmlns:xm="http://schemas.microsoft.com/office/excel/2006/main">
          <x14:cfRule type="expression" priority="1497" id="{0C877457-4757-4649-91F6-1F9BF421B4A7}">
            <xm:f>AND(B70="",$B$38='Dropdown Auswahl'!$B$3,$D$8='Dropdown Auswahl'!$B$4,$D$9&lt;&gt;'Dropdown Auswahl'!$AP$4)</xm:f>
            <x14:dxf>
              <fill>
                <patternFill>
                  <bgColor theme="5" tint="0.39994506668294322"/>
                </patternFill>
              </fill>
            </x14:dxf>
          </x14:cfRule>
          <xm:sqref>B70:B71 E70:E71</xm:sqref>
        </x14:conditionalFormatting>
        <x14:conditionalFormatting xmlns:xm="http://schemas.microsoft.com/office/excel/2006/main">
          <x14:cfRule type="expression" priority="1499" id="{4C3B41E0-BE36-4AB8-81B6-2CD28022DD7D}">
            <xm:f>OR(AND(B78="",$B$76='Dropdown Auswahl'!$B$3,$D$9&lt;&gt;'Dropdown Auswahl'!$AP$4),AND(B78='Dropdown Auswahl'!$B$2,$B$76='Dropdown Auswahl'!$B$3,$D$9&lt;&gt;'Dropdown Auswahl'!$AP$4))</xm:f>
            <x14:dxf>
              <fill>
                <patternFill>
                  <bgColor theme="5" tint="0.39994506668294322"/>
                </patternFill>
              </fill>
            </x14:dxf>
          </x14:cfRule>
          <xm:sqref>B78 E80</xm:sqref>
        </x14:conditionalFormatting>
        <x14:conditionalFormatting xmlns:xm="http://schemas.microsoft.com/office/excel/2006/main">
          <x14:cfRule type="expression" priority="1501" id="{E13937D1-AF0A-4BED-8493-3523D6BA8345}">
            <xm:f>AND(B79="",$B$76='Dropdown Auswahl'!$B$3,$D$9&lt;&gt;'Dropdown Auswahl'!$AP$4)</xm:f>
            <x14:dxf>
              <fill>
                <patternFill>
                  <bgColor theme="5" tint="0.39994506668294322"/>
                </patternFill>
              </fill>
            </x14:dxf>
          </x14:cfRule>
          <xm:sqref>B82:B83 E82:E83 B79:B80</xm:sqref>
        </x14:conditionalFormatting>
        <x14:conditionalFormatting xmlns:xm="http://schemas.microsoft.com/office/excel/2006/main">
          <x14:cfRule type="expression" priority="1504" id="{00F9C97C-1A9D-4E31-B6C6-BBC4F0520922}">
            <xm:f>OR(AND(E81="",$B$76='Dropdown Auswahl'!$B$3,$D$9&lt;&gt;'Dropdown Auswahl'!$AP$4),AND($E$81='Dropdown Auswahl'!$B$2,$B$76='Dropdown Auswahl'!$B$3,$D$9&lt;&gt;'Dropdown Auswahl'!$AP$4))</xm:f>
            <x14:dxf>
              <fill>
                <patternFill>
                  <bgColor theme="5" tint="0.39994506668294322"/>
                </patternFill>
              </fill>
            </x14:dxf>
          </x14:cfRule>
          <xm:sqref>E81</xm:sqref>
        </x14:conditionalFormatting>
        <x14:conditionalFormatting xmlns:xm="http://schemas.microsoft.com/office/excel/2006/main">
          <x14:cfRule type="expression" priority="1505" id="{363EBE8A-C898-4F75-B69B-5EEAB73814DB}">
            <xm:f>AND($B$76='Dropdown Auswahl'!$B$3,OR($D$11='Dropdown Auswahl'!$B$4,$D$11='Dropdown Auswahl'!$B$5),$E$77="",$D$9&lt;&gt;'Dropdown Auswahl'!$AP$4)</xm:f>
            <x14:dxf>
              <fill>
                <patternFill patternType="solid">
                  <fgColor rgb="FFE68C8B"/>
                  <bgColor theme="5" tint="0.39994506668294322"/>
                </patternFill>
              </fill>
            </x14:dxf>
          </x14:cfRule>
          <xm:sqref>E77:F77</xm:sqref>
        </x14:conditionalFormatting>
        <x14:conditionalFormatting xmlns:xm="http://schemas.microsoft.com/office/excel/2006/main">
          <x14:cfRule type="expression" priority="1506" id="{1E60B477-1EA1-4176-8589-8807C48F9BD1}">
            <xm:f>AND($B$44='Dropdown Auswahl'!$B$3,$D$8='Dropdown Auswahl'!$B$4,$B$47="",$D$9&lt;&gt;'Dropdown Auswahl'!$AP$4)</xm:f>
            <x14:dxf>
              <fill>
                <patternFill>
                  <bgColor theme="5" tint="0.39994506668294322"/>
                </patternFill>
              </fill>
            </x14:dxf>
          </x14:cfRule>
          <xm:sqref>B47</xm:sqref>
        </x14:conditionalFormatting>
        <x14:conditionalFormatting xmlns:xm="http://schemas.microsoft.com/office/excel/2006/main">
          <x14:cfRule type="expression" priority="1507" id="{4CB94378-B9C9-4E78-9957-CEF5529D4149}">
            <xm:f>AND($B$44='Dropdown Auswahl'!$B$3,OR($D$11='Dropdown Auswahl'!$B$4,$D$11='Dropdown Auswahl'!$B$5),E45="",$D$9&lt;&gt;'Dropdown Auswahl'!$AP$4)</xm:f>
            <x14:dxf>
              <fill>
                <patternFill>
                  <bgColor theme="5" tint="0.39994506668294322"/>
                </patternFill>
              </fill>
            </x14:dxf>
          </x14:cfRule>
          <xm:sqref>E45:F45</xm:sqref>
        </x14:conditionalFormatting>
        <x14:conditionalFormatting xmlns:xm="http://schemas.microsoft.com/office/excel/2006/main">
          <x14:cfRule type="expression" priority="1508" id="{AE4CEF3C-9E60-497D-935D-7D81E3F1C177}">
            <xm:f>AND($B$44='Dropdown Auswahl'!$B$3,E47="",$D$8='Dropdown Auswahl'!$B$4,$D$9&lt;&gt;'Dropdown Auswahl'!$AP$4)</xm:f>
            <x14:dxf>
              <fill>
                <patternFill>
                  <bgColor theme="5" tint="0.39994506668294322"/>
                </patternFill>
              </fill>
            </x14:dxf>
          </x14:cfRule>
          <xm:sqref>E47</xm:sqref>
        </x14:conditionalFormatting>
        <x14:conditionalFormatting xmlns:xm="http://schemas.microsoft.com/office/excel/2006/main">
          <x14:cfRule type="expression" priority="1509" id="{7908CD9E-F690-4562-A269-90F9A70DA88C}">
            <xm:f>AND($B$44='Dropdown Auswahl'!$B$3,E44='Dropdown Auswahl'!$B$2,$D$9&lt;&gt;'Dropdown Auswahl'!$AP$4)</xm:f>
            <x14:dxf>
              <fill>
                <patternFill>
                  <bgColor theme="5" tint="0.39994506668294322"/>
                </patternFill>
              </fill>
            </x14:dxf>
          </x14:cfRule>
          <xm:sqref>E44</xm:sqref>
        </x14:conditionalFormatting>
        <x14:conditionalFormatting xmlns:xm="http://schemas.microsoft.com/office/excel/2006/main">
          <x14:cfRule type="expression" priority="1510" id="{E6D4CB2B-A633-4383-8BEE-EA6AFFED6B25}">
            <xm:f>AND(B73="",$B$44='Dropdown Auswahl'!$B$3,$D$8='Dropdown Auswahl'!$B$4,$D$9&lt;&gt;'Dropdown Auswahl'!$AP$4)</xm:f>
            <x14:dxf>
              <fill>
                <patternFill>
                  <bgColor theme="5" tint="0.39994506668294322"/>
                </patternFill>
              </fill>
            </x14:dxf>
          </x14:cfRule>
          <xm:sqref>B73:B74 E73:E74</xm:sqref>
        </x14:conditionalFormatting>
        <x14:conditionalFormatting xmlns:xm="http://schemas.microsoft.com/office/excel/2006/main">
          <x14:cfRule type="expression" priority="1512" id="{17E5BB09-3CE8-431A-83B4-B9855CB92803}">
            <xm:f>AND($D$8='Dropdown Auswahl'!$B$4,OR($D$9='Dropdown Auswahl'!$AP$4,$D$9='Dropdown Auswahl'!$AP$5))</xm:f>
            <x14:dxf>
              <fill>
                <patternFill patternType="darkDown">
                  <bgColor theme="0"/>
                </patternFill>
              </fill>
            </x14:dxf>
          </x14:cfRule>
          <x14:cfRule type="expression" priority="1513" id="{5A09E60D-EEF7-41FA-93AF-EBB8E5D1C5AD}">
            <xm:f>AND(B28="",OR($D$9='Dropdown Auswahl'!$AP$3,AND($D$9&lt;&gt;'Dropdown Auswahl'!$AP$3,$D$8='Dropdown Auswahl'!$B$3)))</xm:f>
            <x14:dxf>
              <fill>
                <patternFill>
                  <bgColor theme="5" tint="0.39994506668294322"/>
                </patternFill>
              </fill>
            </x14:dxf>
          </x14:cfRule>
          <xm:sqref>B28</xm:sqref>
        </x14:conditionalFormatting>
        <x14:conditionalFormatting xmlns:xm="http://schemas.microsoft.com/office/excel/2006/main">
          <x14:cfRule type="expression" priority="1522" id="{1897DB4F-6236-429E-8B40-1102B8ED37D8}">
            <xm:f>AND(OR($D$11='Dropdown Auswahl'!$B$4,$D$11='Dropdown Auswahl'!$B$5),E32="",$D$9='Dropdown Auswahl'!$AP$3)</xm:f>
            <x14:dxf>
              <fill>
                <patternFill>
                  <bgColor theme="5" tint="0.39994506668294322"/>
                </patternFill>
              </fill>
            </x14:dxf>
          </x14:cfRule>
          <xm:sqref>E32:F32</xm:sqref>
        </x14:conditionalFormatting>
        <x14:conditionalFormatting xmlns:xm="http://schemas.microsoft.com/office/excel/2006/main">
          <x14:cfRule type="expression" priority="1515" id="{E7D9EDC7-0B89-4290-8C28-9A714065549A}">
            <xm:f>AND($E$35="",$D$12&lt;&gt;"12 - Display",$D$8='Dropdown Auswahl'!$B$4,$D$9='Dropdown Auswahl'!$AP$3)</xm:f>
            <x14:dxf>
              <fill>
                <patternFill>
                  <bgColor theme="5" tint="0.39994506668294322"/>
                </patternFill>
              </fill>
            </x14:dxf>
          </x14:cfRule>
          <xm:sqref>E35 E37 E49 E43 E69 E72</xm:sqref>
        </x14:conditionalFormatting>
        <x14:conditionalFormatting xmlns:xm="http://schemas.microsoft.com/office/excel/2006/main">
          <x14:cfRule type="expression" priority="1521" id="{4B178ED9-7444-47F9-A231-B225A8C363C9}">
            <xm:f>AND(B30="",$D$8='Dropdown Auswahl'!$B$4,$D$11='Dropdown Auswahl'!$B$4,$D$9='Dropdown Auswahl'!$AP$3)</xm:f>
            <x14:dxf>
              <fill>
                <patternFill>
                  <bgColor theme="5" tint="0.39994506668294322"/>
                </patternFill>
              </fill>
            </x14:dxf>
          </x14:cfRule>
          <xm:sqref>B30:F31</xm:sqref>
        </x14:conditionalFormatting>
        <x14:conditionalFormatting xmlns:xm="http://schemas.microsoft.com/office/excel/2006/main">
          <x14:cfRule type="expression" priority="28" id="{69C624EA-8810-4DB6-8EA9-F69163B53C66}">
            <xm:f>AND($D$8='Dropdown Auswahl'!$B$3,$D$9&lt;&gt;'Dropdown Auswahl'!$AP$3,$D$9&lt;&gt;'Dropdown Auswahl'!$AP$4)</xm:f>
            <x14:dxf>
              <fill>
                <patternFill patternType="darkDown">
                  <bgColor theme="0"/>
                </patternFill>
              </fill>
            </x14:dxf>
          </x14:cfRule>
          <xm:sqref>B23:C25 E23:F25 B33:C36 E39:F39 E44:F45 B50:C59 E50:F58 B67:C68 E67:F68 B70:C71 E70:F71 B73:C74 E73:F74 E76:F77 B85:C89 B90:F91 B92:C95 E92:F95 E85:F88 E79:F83 B76:C83 B38:C41 E41:F41 B44:C47 E47:F47 E32:F35 B213:C215 E213:F215 B14:C21 E14:F21 B169:C171 B173:C192 B172 E169:F184 B61:C64 E61:F64 E186:F192 E185</xm:sqref>
        </x14:conditionalFormatting>
        <x14:conditionalFormatting xmlns:xm="http://schemas.microsoft.com/office/excel/2006/main">
          <x14:cfRule type="expression" priority="30" id="{599F8A91-92C3-4A98-AD6E-CC06E9458E42}">
            <xm:f>AND($D$8='Dropdown Auswahl'!$B$3,$D$9='Dropdown Auswahl'!$AP$3)</xm:f>
            <x14:dxf>
              <fill>
                <patternFill patternType="darkDown">
                  <bgColor theme="0"/>
                </patternFill>
              </fill>
            </x14:dxf>
          </x14:cfRule>
          <xm:sqref>B24:C24 E24:F25 B33:C33 B36:C36 E35:F35 E44:F45 B50:C59 E50:F58 B67:C68 E67:F68 B70:C71 E70:F71 B73:C74 E73:F74 B85:C89 B90:F91 B92:C95 E92:F95 E39:F39 E85:F88 A216:F237 B76:C83 E41:F41 E40 B44:C47 E47:F47 E46 E33:F33 B213:C215 E213:F215 B14:C21 E14:F21 E76:F83 B40:C40 B169:C171 B173:C192 B172 E169:F184 B61:C64 E61:F64 E186:F192 E185</xm:sqref>
        </x14:conditionalFormatting>
        <x14:conditionalFormatting xmlns:xm="http://schemas.microsoft.com/office/excel/2006/main">
          <x14:cfRule type="expression" priority="1594" id="{EF4CC9E7-359F-4CCB-9AB4-49B2851D1BC6}">
            <xm:f>AND($B$21="",$D$8='Dropdown Auswahl'!$B$4,$D$9='Dropdown Auswahl'!$AP$3,$D$12='Dropdown Auswahl'!$D$3)</xm:f>
            <x14:dxf>
              <fill>
                <patternFill>
                  <bgColor theme="5" tint="0.39994506668294322"/>
                </patternFill>
              </fill>
            </x14:dxf>
          </x14:cfRule>
          <xm:sqref>B21:C21</xm:sqref>
        </x14:conditionalFormatting>
        <x14:conditionalFormatting xmlns:xm="http://schemas.microsoft.com/office/excel/2006/main">
          <x14:cfRule type="expression" priority="1595" id="{852A5B08-FAF6-49A5-B567-479FCE9340A0}">
            <xm:f>AND($D$8='Dropdown Auswahl'!$B$3,$D$9&lt;&gt;'Dropdown Auswahl'!$AP$3)</xm:f>
            <x14:dxf>
              <fill>
                <patternFill patternType="darkDown">
                  <bgColor theme="0"/>
                </patternFill>
              </fill>
            </x14:dxf>
          </x14:cfRule>
          <xm:sqref>E78:F78 C32 C45 C77</xm:sqref>
        </x14:conditionalFormatting>
        <x14:conditionalFormatting xmlns:xm="http://schemas.microsoft.com/office/excel/2006/main">
          <x14:cfRule type="expression" priority="1599" id="{871934D1-A008-456C-9FAF-5F043E8D38FB}">
            <xm:f>AND(OR($D$11='Dropdown Auswahl'!$B$4,$D$11='Dropdown Auswahl'!$B$5),B45="",LEFT(E45,1)&lt;&gt;"Z",$B$44='Dropdown Auswahl'!$B$3)</xm:f>
            <x14:dxf>
              <fill>
                <patternFill>
                  <bgColor theme="5" tint="0.39994506668294322"/>
                </patternFill>
              </fill>
            </x14:dxf>
          </x14:cfRule>
          <x14:cfRule type="expression" priority="1600" id="{C866E721-14C4-4F4A-B9A7-F7C6B80C6091}">
            <xm:f>AND($D$11='Dropdown Auswahl'!$B$3,$B$44='Dropdown Auswahl'!$B$3,$D$9='Dropdown Auswahl'!$AP$4,$B$45="")</xm:f>
            <x14:dxf>
              <fill>
                <patternFill>
                  <bgColor theme="5" tint="0.39994506668294322"/>
                </patternFill>
              </fill>
            </x14:dxf>
          </x14:cfRule>
          <xm:sqref>B45</xm:sqref>
        </x14:conditionalFormatting>
        <x14:conditionalFormatting xmlns:xm="http://schemas.microsoft.com/office/excel/2006/main">
          <x14:cfRule type="expression" priority="1601" id="{67D6C5DA-A017-444F-8CC2-2073BA1E0C17}">
            <xm:f>AND($D$11='Dropdown Auswahl'!$B$3,$B$38='Dropdown Auswahl'!$B$3,$D$9='Dropdown Auswahl'!$AP$4,$B$39="")</xm:f>
            <x14:dxf>
              <fill>
                <patternFill patternType="solid">
                  <bgColor theme="5" tint="0.39994506668294322"/>
                </patternFill>
              </fill>
            </x14:dxf>
          </x14:cfRule>
          <x14:cfRule type="expression" priority="1602" id="{740F6A36-2DD3-4E31-BD18-7E2E66D4EEC7}">
            <xm:f>AND(OR($D$11='Dropdown Auswahl'!$B$4,$D$11='Dropdown Auswahl'!$B$5),$D$8='Dropdown Auswahl'!$B$4,B39="",LEFT(E39,1)&lt;&gt;"Z",$B$38='Dropdown Auswahl'!$B$3)</xm:f>
            <x14:dxf>
              <fill>
                <patternFill>
                  <bgColor theme="5" tint="0.39994506668294322"/>
                </patternFill>
              </fill>
            </x14:dxf>
          </x14:cfRule>
          <xm:sqref>B39</xm:sqref>
        </x14:conditionalFormatting>
        <x14:conditionalFormatting xmlns:xm="http://schemas.microsoft.com/office/excel/2006/main">
          <x14:cfRule type="expression" priority="1603" id="{AC58C50E-743B-47B7-BC83-4B21FED1AF04}">
            <xm:f>AND($B$44='Dropdown Auswahl'!$B$3,B76='Dropdown Auswahl'!$B$3,E76='Dropdown Auswahl'!$B$2,$D$9&lt;&gt;'Dropdown Auswahl'!$AP$4)</xm:f>
            <x14:dxf>
              <fill>
                <patternFill>
                  <bgColor theme="5" tint="0.39994506668294322"/>
                </patternFill>
              </fill>
            </x14:dxf>
          </x14:cfRule>
          <xm:sqref>E76</xm:sqref>
        </x14:conditionalFormatting>
        <x14:conditionalFormatting xmlns:xm="http://schemas.microsoft.com/office/excel/2006/main">
          <x14:cfRule type="expression" priority="1604" id="{3C8064DC-849B-4ED6-B238-AC247B71A363}">
            <xm:f>AND(D11&lt;&gt;'Dropdown Auswahl'!$B$3,$B23="",$D$9='Dropdown Auswahl'!$AP$3,$D$8='Dropdown Auswahl'!$B$4)</xm:f>
            <x14:dxf>
              <fill>
                <patternFill>
                  <bgColor theme="5" tint="0.39994506668294322"/>
                </patternFill>
              </fill>
            </x14:dxf>
          </x14:cfRule>
          <xm:sqref>B23</xm:sqref>
        </x14:conditionalFormatting>
        <x14:conditionalFormatting xmlns:xm="http://schemas.microsoft.com/office/excel/2006/main">
          <x14:cfRule type="expression" priority="1605" id="{A37F4D9A-5416-4C8C-B97C-E14E902F8AC3}">
            <xm:f>AND($B$32="",OR($D$9='Dropdown Auswahl'!$AP$5,$D$9='Dropdown Auswahl'!$AP$4))</xm:f>
            <x14:dxf>
              <fill>
                <patternFill>
                  <bgColor theme="5" tint="0.39994506668294322"/>
                </patternFill>
              </fill>
            </x14:dxf>
          </x14:cfRule>
          <x14:cfRule type="expression" priority="1606" id="{6F308068-C852-4D67-99AD-4F2D5B419A10}">
            <xm:f>AND(OR($D$11='Dropdown Auswahl'!$B$4,$D$11='Dropdown Auswahl'!$B$5),$B$32="",$D$9='Dropdown Auswahl'!$AP$3,LEFT(E32,1)&lt;&gt;"Z")</xm:f>
            <x14:dxf>
              <fill>
                <patternFill>
                  <bgColor theme="5" tint="0.39994506668294322"/>
                </patternFill>
              </fill>
            </x14:dxf>
          </x14:cfRule>
          <xm:sqref>B32</xm:sqref>
        </x14:conditionalFormatting>
        <x14:conditionalFormatting xmlns:xm="http://schemas.microsoft.com/office/excel/2006/main">
          <x14:cfRule type="expression" priority="1607" id="{263CD69F-1A01-4CF0-B682-D4EF3DABAD6D}">
            <xm:f>AND($D$9&lt;&gt;'Dropdown Auswahl'!$AP$4,D11='Dropdown Auswahl'!$B$4,B77="",LEFT(E77,1)&lt;&gt;"Z",$B$76='Dropdown Auswahl'!$B$3)</xm:f>
            <x14:dxf>
              <fill>
                <patternFill patternType="solid">
                  <fgColor rgb="FFE68C8B"/>
                  <bgColor theme="5" tint="0.39994506668294322"/>
                </patternFill>
              </fill>
            </x14:dxf>
          </x14:cfRule>
          <xm:sqref>B77</xm:sqref>
        </x14:conditionalFormatting>
        <x14:conditionalFormatting xmlns:xm="http://schemas.microsoft.com/office/excel/2006/main">
          <x14:cfRule type="expression" priority="279" id="{E660A15F-7041-47B9-92E4-F5B56CB71FE0}">
            <xm:f>OR($B$102=DD_LMIV!$A$2,$B$102="")</xm:f>
            <x14:dxf>
              <fill>
                <patternFill>
                  <bgColor theme="5" tint="0.39994506668294322"/>
                </patternFill>
              </fill>
            </x14:dxf>
          </x14:cfRule>
          <xm:sqref>B102:C102</xm:sqref>
        </x14:conditionalFormatting>
        <x14:conditionalFormatting xmlns:xm="http://schemas.microsoft.com/office/excel/2006/main">
          <x14:cfRule type="expression" priority="5" id="{8AC2F254-2F73-4CF5-B10F-F8D20029310B}">
            <xm:f>$B$102=DD_LMIV!$A$5</xm:f>
            <x14:dxf>
              <fill>
                <patternFill patternType="darkDown">
                  <bgColor theme="0"/>
                </patternFill>
              </fill>
            </x14:dxf>
          </x14:cfRule>
          <xm:sqref>A171:F184 A169:C170 D169:F169 A186:F215 A185:E185</xm:sqref>
        </x14:conditionalFormatting>
        <x14:conditionalFormatting xmlns:xm="http://schemas.microsoft.com/office/excel/2006/main">
          <x14:cfRule type="expression" priority="12" id="{310AA876-3F21-4EA0-8A28-BAF46A65AB3A}">
            <xm:f>$B$102=DD_LMIV!$A$6</xm:f>
            <x14:dxf>
              <fill>
                <patternFill patternType="darkDown">
                  <bgColor theme="0"/>
                </patternFill>
              </fill>
            </x14:dxf>
          </x14:cfRule>
          <x14:cfRule type="expression" priority="15" id="{795BD698-9816-412B-A633-9846731C42CB}">
            <xm:f>$B$102=DD_LMIV!$A$7</xm:f>
            <x14:dxf>
              <fill>
                <patternFill patternType="darkDown">
                  <bgColor theme="0"/>
                </patternFill>
              </fill>
            </x14:dxf>
          </x14:cfRule>
          <xm:sqref>A168:F170 A178:F184 A186:F215 A185:E185</xm:sqref>
        </x14:conditionalFormatting>
        <x14:conditionalFormatting xmlns:xm="http://schemas.microsoft.com/office/excel/2006/main">
          <x14:cfRule type="expression" priority="11" id="{166659C4-89E2-4E2C-B852-1BFE981C61E0}">
            <xm:f>$B$102=DD_LMIV!$A$8</xm:f>
            <x14:dxf>
              <fill>
                <patternFill patternType="darkDown">
                  <bgColor theme="0"/>
                </patternFill>
              </fill>
            </x14:dxf>
          </x14:cfRule>
          <xm:sqref>A168:F174 A184:F184 A186:F215 A185:E185</xm:sqref>
        </x14:conditionalFormatting>
        <x14:conditionalFormatting xmlns:xm="http://schemas.microsoft.com/office/excel/2006/main">
          <x14:cfRule type="expression" priority="13" id="{3250991F-481E-45C4-91B1-CFF3BF191372}">
            <xm:f>$B$102=DD_LMIV!$A$9</xm:f>
            <x14:dxf>
              <fill>
                <patternFill patternType="darkDown">
                  <bgColor theme="0"/>
                </patternFill>
              </fill>
            </x14:dxf>
          </x14:cfRule>
          <xm:sqref>A168:F183 A193:F215</xm:sqref>
        </x14:conditionalFormatting>
        <x14:conditionalFormatting xmlns:xm="http://schemas.microsoft.com/office/excel/2006/main">
          <x14:cfRule type="expression" priority="23" id="{05CF8EB6-FB7B-409E-817F-90A6C285F94F}">
            <xm:f>$B$102=DD_LMIV!$A$10</xm:f>
            <x14:dxf>
              <fill>
                <patternFill patternType="darkDown">
                  <bgColor theme="0"/>
                </patternFill>
              </fill>
            </x14:dxf>
          </x14:cfRule>
          <xm:sqref>A168:F184 A197:F215 A186:F192 A185:E185</xm:sqref>
        </x14:conditionalFormatting>
        <x14:conditionalFormatting xmlns:xm="http://schemas.microsoft.com/office/excel/2006/main">
          <x14:cfRule type="expression" priority="34" id="{C4687AC1-5D3D-4875-AEC7-72AD77789212}">
            <xm:f>$B$102=DD_LMIV!$A$11</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46" id="{B2320FD4-AD66-44CB-92AB-8477C2F34459}">
            <xm:f>$B$102=DD_LMIV!$A$12</xm:f>
            <x14:dxf>
              <fill>
                <patternFill patternType="darkDown">
                  <bgColor theme="0"/>
                </patternFill>
              </fill>
            </x14:dxf>
          </x14:cfRule>
          <xm:sqref>A168:F184 A199:C199 D198:F200 A186:F196 A185:E185</xm:sqref>
        </x14:conditionalFormatting>
        <x14:conditionalFormatting xmlns:xm="http://schemas.microsoft.com/office/excel/2006/main">
          <x14:cfRule type="expression" priority="78" id="{0CB00BDA-BB7A-4BA3-B0F4-A4B0370767AC}">
            <xm:f>$B$102=DD_LMIV!$A$13</xm:f>
            <x14:dxf>
              <fill>
                <patternFill patternType="darkDown">
                  <bgColor theme="0"/>
                </patternFill>
              </fill>
            </x14:dxf>
          </x14:cfRule>
          <xm:sqref>A168:F184 A186:F196 A185:E185</xm:sqref>
        </x14:conditionalFormatting>
        <x14:conditionalFormatting xmlns:xm="http://schemas.microsoft.com/office/excel/2006/main">
          <x14:cfRule type="expression" priority="81" id="{EAE18DCB-1966-4C7D-96E8-C72A9E4086F1}">
            <xm:f>$B$213='Dropdown Auswahl'!$B$4</xm:f>
            <x14:dxf>
              <fill>
                <patternFill patternType="darkDown">
                  <bgColor theme="0"/>
                </patternFill>
              </fill>
            </x14:dxf>
          </x14:cfRule>
          <xm:sqref>A214:C215 D213:F215</xm:sqref>
        </x14:conditionalFormatting>
        <x14:conditionalFormatting xmlns:xm="http://schemas.microsoft.com/office/excel/2006/main">
          <x14:cfRule type="expression" priority="1495" id="{9F93AA72-9CE1-4B9D-B795-98FCAD341033}">
            <xm:f>AND($B$213='Dropdown Auswahl'!$B$3,OR($B$214="",$B$214='Dropdown Auswahl'!$AU$2))</xm:f>
            <x14:dxf>
              <fill>
                <patternFill>
                  <bgColor theme="5" tint="0.39994506668294322"/>
                </patternFill>
              </fill>
            </x14:dxf>
          </x14:cfRule>
          <xm:sqref>B214</xm:sqref>
        </x14:conditionalFormatting>
        <x14:conditionalFormatting xmlns:xm="http://schemas.microsoft.com/office/excel/2006/main">
          <x14:cfRule type="expression" priority="172" id="{0CE19484-5A9D-4B02-957C-532AF61F843E}">
            <xm:f>AND($B$213='Dropdown Auswahl'!$B$3,OR($B$215="",$B$215='Dropdown Auswahl'!$AD$2))</xm:f>
            <x14:dxf>
              <fill>
                <patternFill>
                  <bgColor theme="5" tint="0.39994506668294322"/>
                </patternFill>
              </fill>
            </x14:dxf>
          </x14:cfRule>
          <xm:sqref>B215</xm:sqref>
        </x14:conditionalFormatting>
        <x14:conditionalFormatting xmlns:xm="http://schemas.microsoft.com/office/excel/2006/main">
          <x14:cfRule type="expression" priority="133" id="{18F8F6DE-6032-4D11-8F61-BB2DA46B2C0A}">
            <xm:f>AND($E$213="",$B$213='Dropdown Auswahl'!$B$3)</xm:f>
            <x14:dxf>
              <fill>
                <patternFill>
                  <bgColor theme="5" tint="0.39994506668294322"/>
                </patternFill>
              </fill>
            </x14:dxf>
          </x14:cfRule>
          <xm:sqref>E213:F213</xm:sqref>
        </x14:conditionalFormatting>
        <x14:conditionalFormatting xmlns:xm="http://schemas.microsoft.com/office/excel/2006/main">
          <x14:cfRule type="expression" priority="106" id="{8DF93EBD-87B6-4A7C-A848-973689E20024}">
            <xm:f>AND($E$215="",$B$213='Dropdown Auswahl'!$B$3)</xm:f>
            <x14:dxf>
              <fill>
                <patternFill>
                  <bgColor theme="5" tint="0.39994506668294322"/>
                </patternFill>
              </fill>
            </x14:dxf>
          </x14:cfRule>
          <xm:sqref>E215</xm:sqref>
        </x14:conditionalFormatting>
        <x14:conditionalFormatting xmlns:xm="http://schemas.microsoft.com/office/excel/2006/main">
          <x14:cfRule type="expression" priority="14" id="{1320F59C-27F8-48F4-8101-BC8270740BED}">
            <xm:f>$B$102=DD_LMIV!$A$14</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102" id="{7D0C89E1-88BC-4D5E-983E-33303DD188ED}">
            <xm:f>OR($B$102=DD_LMIV!$A$12,$B$102=DD_LMIV!$A$13,$B$102=DD_LMIV!$A$14,$B$102=DD_LMIV!$A$4)</xm:f>
            <x14:dxf>
              <fill>
                <patternFill patternType="darkDown">
                  <bgColor theme="0"/>
                </patternFill>
              </fill>
            </x14:dxf>
          </x14:cfRule>
          <xm:sqref>A113:F125</xm:sqref>
        </x14:conditionalFormatting>
        <x14:conditionalFormatting xmlns:xm="http://schemas.microsoft.com/office/excel/2006/main">
          <x14:cfRule type="expression" priority="18" id="{6F9CB1F5-B61D-419A-A5C6-F112419660E3}">
            <xm:f>$B$102=DD_LMIV!$A$15</xm:f>
            <x14:dxf>
              <fill>
                <patternFill patternType="darkDown">
                  <bgColor theme="0"/>
                </patternFill>
              </fill>
            </x14:dxf>
          </x14:cfRule>
          <x14:cfRule type="expression" priority="20" id="{36737D64-BF4D-4E98-8B79-8C0B942CE7B6}">
            <xm:f>$B$102=DD_LMIV!$A$16</xm:f>
            <x14:dxf>
              <fill>
                <patternFill patternType="darkDown">
                  <bgColor theme="0"/>
                </patternFill>
              </fill>
            </x14:dxf>
          </x14:cfRule>
          <xm:sqref>A168:F184 A186:F207 A185:E185</xm:sqref>
        </x14:conditionalFormatting>
        <x14:conditionalFormatting xmlns:xm="http://schemas.microsoft.com/office/excel/2006/main">
          <x14:cfRule type="expression" priority="4" id="{8F5A7BEB-5850-4451-8D99-793D1FD72212}">
            <xm:f>$D$11='Dropdown Auswahl'!$B$3</xm:f>
            <x14:dxf>
              <fill>
                <patternFill patternType="darkDown">
                  <bgColor theme="0"/>
                </patternFill>
              </fill>
            </x14:dxf>
          </x14:cfRule>
          <xm:sqref>A103:F104 F105 A113:F184 A110:B111 A186:F196 A185:E185 A106:F109 A105:B105</xm:sqref>
        </x14:conditionalFormatting>
        <x14:conditionalFormatting xmlns:xm="http://schemas.microsoft.com/office/excel/2006/main">
          <x14:cfRule type="expression" priority="6" id="{C8A84BFE-1AEA-4A83-89AB-994EB020D50F}">
            <xm:f>$B$102=DD_LMIV!$A$4</xm:f>
            <x14:dxf>
              <fill>
                <patternFill patternType="darkDown">
                  <bgColor theme="0"/>
                </patternFill>
              </fill>
            </x14:dxf>
          </x14:cfRule>
          <xm:sqref>A171:F184 D170:F170 A186:F215 A185:E185</xm:sqref>
        </x14:conditionalFormatting>
        <x14:conditionalFormatting xmlns:xm="http://schemas.microsoft.com/office/excel/2006/main">
          <x14:cfRule type="expression" priority="9" id="{5C163B08-E1B0-45E3-8F11-6D2AB437D954}">
            <xm:f>$D$12&lt;&gt;'Dropdown Auswahl'!$D$3</xm:f>
            <x14:dxf>
              <fill>
                <patternFill patternType="darkDown">
                  <bgColor theme="0"/>
                </patternFill>
              </fill>
            </x14:dxf>
          </x14:cfRule>
          <xm:sqref>D105:E105</xm:sqref>
        </x14:conditionalFormatting>
        <x14:conditionalFormatting xmlns:xm="http://schemas.microsoft.com/office/excel/2006/main">
          <x14:cfRule type="expression" priority="10" id="{8C3B2D32-052E-407A-9ABE-D9F0E1758F76}">
            <xm:f>$D$11='Dropdown Auswahl'!$B$3</xm:f>
            <x14:dxf>
              <fill>
                <patternFill patternType="darkDown">
                  <bgColor theme="0"/>
                </patternFill>
              </fill>
            </x14:dxf>
          </x14:cfRule>
          <xm:sqref>D105:E105</xm:sqref>
        </x14:conditionalFormatting>
        <x14:conditionalFormatting xmlns:xm="http://schemas.microsoft.com/office/excel/2006/main">
          <x14:cfRule type="expression" priority="24" id="{27C006E0-3D53-4CBE-9AA4-4FC3F6115DFC}">
            <xm:f>$E$169&lt;&gt;DD_LMIV!$Q$7</xm:f>
            <x14:dxf>
              <fill>
                <patternFill patternType="darkDown">
                  <bgColor theme="0"/>
                </patternFill>
              </fill>
            </x14:dxf>
          </x14:cfRule>
          <x14:cfRule type="expression" priority="182" id="{A0205D14-4345-4FAB-B757-A44F7CEB4DA1}">
            <xm:f>AND($E$169=DD_LMIV!$Q$7,$F$169="")</xm:f>
            <x14:dxf>
              <fill>
                <patternFill>
                  <bgColor theme="5" tint="0.39994506668294322"/>
                </patternFill>
              </fill>
            </x14:dxf>
          </x14:cfRule>
          <xm:sqref>F169</xm:sqref>
        </x14:conditionalFormatting>
        <x14:conditionalFormatting xmlns:xm="http://schemas.microsoft.com/office/excel/2006/main">
          <x14:cfRule type="expression" priority="113" id="{DAC5F8B7-E90D-46B5-876A-302B1FD9ABC1}">
            <xm:f>AND($E$170&lt;&gt;"",OR($F$170="",$F$170=DD_LMIV!$R$2))</xm:f>
            <x14:dxf>
              <fill>
                <patternFill>
                  <bgColor theme="5" tint="0.39994506668294322"/>
                </patternFill>
              </fill>
            </x14:dxf>
          </x14:cfRule>
          <xm:sqref>F170</xm:sqref>
        </x14:conditionalFormatting>
        <x14:conditionalFormatting xmlns:xm="http://schemas.microsoft.com/office/excel/2006/main">
          <x14:cfRule type="expression" priority="112" id="{D697D2EC-0E5C-4597-8BF5-B54CD3322D65}">
            <xm:f>$E$172='Dropdown Auswahl'!$B$3</xm:f>
            <x14:dxf>
              <fill>
                <patternFill patternType="darkDown">
                  <bgColor theme="0"/>
                </patternFill>
              </fill>
            </x14:dxf>
          </x14:cfRule>
          <xm:sqref>A173:F174</xm:sqref>
        </x14:conditionalFormatting>
        <x14:conditionalFormatting xmlns:xm="http://schemas.microsoft.com/office/excel/2006/main">
          <x14:cfRule type="expression" priority="105" id="{F1F9D5BE-D56F-4BBA-9EA0-78E047982C72}">
            <xm:f>$E$172='Dropdown Auswahl'!$B$4</xm:f>
            <x14:dxf>
              <fill>
                <patternFill patternType="darkDown">
                  <bgColor theme="0"/>
                </patternFill>
              </fill>
            </x14:dxf>
          </x14:cfRule>
          <x14:cfRule type="expression" priority="111" id="{8B3DB82F-9547-492A-91C0-1CE108A07582}">
            <xm:f>AND($F$172="",$E$172='Dropdown Auswahl'!$B$3)</xm:f>
            <x14:dxf>
              <fill>
                <patternFill>
                  <bgColor theme="5" tint="0.39994506668294322"/>
                </patternFill>
              </fill>
            </x14:dxf>
          </x14:cfRule>
          <xm:sqref>F172</xm:sqref>
        </x14:conditionalFormatting>
      </x14:conditionalFormattings>
    </ext>
    <ext xmlns:x14="http://schemas.microsoft.com/office/spreadsheetml/2009/9/main" uri="{CCE6A557-97BC-4b89-ADB6-D9C93CAAB3DF}">
      <x14:dataValidations xmlns:xm="http://schemas.microsoft.com/office/excel/2006/main" xWindow="1121" yWindow="631" count="52">
        <x14:dataValidation type="list" allowBlank="1" showInputMessage="1" showErrorMessage="1" xr:uid="{00000000-0002-0000-0000-00003A000000}">
          <x14:formula1>
            <xm:f>'Dropdown Auswahl'!$I$2:$I$23</xm:f>
          </x14:formula1>
          <xm:sqref>E39:F39 C218:C237 E32:F32 E77:F77 E45:F45</xm:sqref>
        </x14:dataValidation>
        <x14:dataValidation type="list" allowBlank="1" showInputMessage="1" showErrorMessage="1" promptTitle="Transportstapelfaktor" prompt="Gibt an wie viele dieser Paletten beim Transport übereinander gestapelt werden können. &quot;1&quot; bedeutet, dass die Palette nicht stapelbar ist." xr:uid="{00000000-0002-0000-0000-00003B000000}">
          <x14:formula1>
            <xm:f>'Dropdown Auswahl'!$AI$2:$AI$7</xm:f>
          </x14:formula1>
          <xm:sqref>B81:C81</xm:sqref>
        </x14:dataValidation>
        <x14:dataValidation type="list" allowBlank="1" showInputMessage="1" showErrorMessage="1" xr:uid="{00000000-0002-0000-0000-00003D000000}">
          <x14:formula1>
            <xm:f>'Dropdown Auswahl'!$H$2:$H$3</xm:f>
          </x14:formula1>
          <xm:sqref>F23 C23</xm:sqref>
        </x14:dataValidation>
        <x14:dataValidation type="list" allowBlank="1" showInputMessage="1" showErrorMessage="1" xr:uid="{00000000-0002-0000-0000-00003F000000}">
          <x14:formula1>
            <xm:f>'Dropdown Auswahl'!$O$2:$O$3</xm:f>
          </x14:formula1>
          <xm:sqref>C74 C71 C68 C83</xm:sqref>
        </x14:dataValidation>
        <x14:dataValidation type="list" allowBlank="1" showInputMessage="1" showErrorMessage="1" xr:uid="{00000000-0002-0000-0000-000040000000}">
          <x14:formula1>
            <xm:f>'Dropdown Auswahl'!$N$2:$N$3</xm:f>
          </x14:formula1>
          <xm:sqref>C73 C67 C82 F35 C70</xm:sqref>
        </x14:dataValidation>
        <x14:dataValidation type="list" allowBlank="1" showInputMessage="1" showErrorMessage="1" promptTitle="Lagerstapelfaktor" prompt="Gibt an wie viele dieser Paletten im Lager übereinander gestapelt werden können. &quot;1&quot; bedeutet, dass die Palette nicht stapelbar ist." xr:uid="{00000000-0002-0000-0000-000041000000}">
          <x14:formula1>
            <xm:f>'Dropdown Auswahl'!$AI$2:$AI$7</xm:f>
          </x14:formula1>
          <xm:sqref>E81:F81</xm:sqref>
        </x14:dataValidation>
        <x14:dataValidation type="list" allowBlank="1" showInputMessage="1" showErrorMessage="1" xr:uid="{00000000-0002-0000-0000-000042000000}">
          <x14:formula1>
            <xm:f>'Dropdown Auswahl'!$A$2:$A$3</xm:f>
          </x14:formula1>
          <xm:sqref>E21:F21 E14:F14</xm:sqref>
        </x14:dataValidation>
        <x14:dataValidation type="list" allowBlank="1" showInputMessage="1" showErrorMessage="1" promptTitle="Brennbare Flüssigkeit" prompt="Wenn es eine brennbare Flüssigkeit ist, dann bitte auch den Flammpunkt angeben" xr:uid="{00000000-0002-0000-0000-000043000000}">
          <x14:formula1>
            <xm:f>'Dropdown Auswahl'!$B$2:$B$4</xm:f>
          </x14:formula1>
          <xm:sqref>B93:C93</xm:sqref>
        </x14:dataValidation>
        <x14:dataValidation type="list" allowBlank="1" showInputMessage="1" showErrorMessage="1" promptTitle="Biozid" prompt="Wenn Biozid enthalten ist, dann bitte auch die RLZ angeben" xr:uid="{00000000-0002-0000-0000-000044000000}">
          <x14:formula1>
            <xm:f>'Dropdown Auswahl'!$B$2:$B$4</xm:f>
          </x14:formula1>
          <xm:sqref>E92:F92</xm:sqref>
        </x14:dataValidation>
        <x14:dataValidation type="list" allowBlank="1" showInputMessage="1" showErrorMessage="1" promptTitle="Wenn Typ 12 - Display" prompt="Und falls der Artikel nicht im Pool ist, dann bitte die Bestückung ab Zeile 123 pflegen._x000a_" xr:uid="{00000000-0002-0000-0000-000045000000}">
          <x14:formula1>
            <xm:f>'Dropdown Auswahl'!$D$2:$D$4</xm:f>
          </x14:formula1>
          <xm:sqref>D12</xm:sqref>
        </x14:dataValidation>
        <x14:dataValidation type="list" allowBlank="1" showInputMessage="1" showErrorMessage="1" promptTitle="Maßeinheit" prompt="Ist die Einheit mit der die Größe bzw. Menge des Artikels gemessen wird (Gramm, Liter, Stück)._x000a_z.B. 100g Tafel:_x000a_100 (=Nettofüllmenge) _x000a_G (=Maßeinheit) _x000a_Tafel (=Verpackungsart)_x000a__x000a_Bei gewichtsvariablen Artikeln bitte zwingend in Zelle B37 &quot;Ja&quot; auswählen." xr:uid="{00000000-0002-0000-0000-000046000000}">
          <x14:formula1>
            <xm:f>'Dropdown Auswahl'!$J$2:$J$12</xm:f>
          </x14:formula1>
          <xm:sqref>E34</xm:sqref>
        </x14:dataValidation>
        <x14:dataValidation type="list" allowBlank="1" showInputMessage="1" showErrorMessage="1" xr:uid="{00000000-0002-0000-0000-000047000000}">
          <x14:formula1>
            <xm:f>'Dropdown Auswahl'!$B$2:$B$4</xm:f>
          </x14:formula1>
          <xm:sqref>B76:C76 B38:C38 B44:C44 E189:F190 E172 B213:C213 E192:F192 E178:F178 B178:C178 B183:C184 C189:C190 B188:B190 B192:C192 E185:F185</xm:sqref>
        </x14:dataValidation>
        <x14:dataValidation type="list" allowBlank="1" showInputMessage="1" showErrorMessage="1" prompt="Als Lieferant mit Pooldaten, bitte die rot markierten Attribute pflegen." xr:uid="{00000000-0002-0000-0000-000048000000}">
          <x14:formula1>
            <xm:f>'Dropdown Auswahl'!$B$2:$B$4</xm:f>
          </x14:formula1>
          <xm:sqref>D8</xm:sqref>
        </x14:dataValidation>
        <x14:dataValidation type="list" allowBlank="1" showInputMessage="1" showErrorMessage="1" promptTitle="Arzneimittel &amp; Co." prompt="Weitere Hinweise zur Unterscheidung finden Sie unter www.bfarm.de (Bundesministerium für Arzneimittel und Medizinprodukte) oder in der Bedienunganleitung zum Artikeldatenblatt. Diese steht ebenfalls im REWE Supplier Portal zum Download für Sie bereit." xr:uid="{00000000-0002-0000-0000-000049000000}">
          <x14:formula1>
            <xm:f>'Dropdown Auswahl'!$S$2:$S$7</xm:f>
          </x14:formula1>
          <xm:sqref>B50:C50</xm:sqref>
        </x14:dataValidation>
        <x14:dataValidation type="list" allowBlank="1" showInputMessage="1" showErrorMessage="1" xr:uid="{00000000-0002-0000-0000-00004A000000}">
          <x14:formula1>
            <xm:f>'Dropdown Auswahl'!$T$2:$T$4</xm:f>
          </x14:formula1>
          <xm:sqref>E50</xm:sqref>
        </x14:dataValidation>
        <x14:dataValidation type="list" showInputMessage="1" showErrorMessage="1" xr:uid="{00000000-0002-0000-0000-00004C000000}">
          <x14:formula1>
            <xm:f>'Dropdown Auswahl'!$AH$2:$AH$4</xm:f>
          </x14:formula1>
          <xm:sqref>E80:F80</xm:sqref>
        </x14:dataValidation>
        <x14:dataValidation type="list" allowBlank="1" showInputMessage="1" showErrorMessage="1" xr:uid="{00000000-0002-0000-0000-00004D000000}">
          <x14:formula1>
            <xm:f>'Dropdown Auswahl'!$AD$2:$AD$5</xm:f>
          </x14:formula1>
          <xm:sqref>B215</xm:sqref>
        </x14:dataValidation>
        <x14:dataValidation type="list" allowBlank="1" showInputMessage="1" showErrorMessage="1" xr:uid="{00000000-0002-0000-0000-00004E000000}">
          <x14:formula1>
            <xm:f>'Dropdown Auswahl'!$AJ$2:$AJ$10</xm:f>
          </x14:formula1>
          <xm:sqref>B89:C89</xm:sqref>
        </x14:dataValidation>
        <x14:dataValidation type="list" allowBlank="1" showInputMessage="1" showErrorMessage="1" xr:uid="{00000000-0002-0000-0000-00004F000000}">
          <x14:formula1>
            <xm:f>'Dropdown Auswahl'!$AK$2:$AK$4</xm:f>
          </x14:formula1>
          <xm:sqref>B94:C94</xm:sqref>
        </x14:dataValidation>
        <x14:dataValidation type="list" allowBlank="1" showInputMessage="1" showErrorMessage="1" xr:uid="{00000000-0002-0000-0000-000050000000}">
          <x14:formula1>
            <xm:f>'Dropdown Auswahl'!$AL$2:$AL$27</xm:f>
          </x14:formula1>
          <xm:sqref>B95:C95</xm:sqref>
        </x14:dataValidation>
        <x14:dataValidation type="list" allowBlank="1" showInputMessage="1" showErrorMessage="1" xr:uid="{00000000-0002-0000-0000-000051000000}">
          <x14:formula1>
            <xm:f>'Dropdown Auswahl'!$AM$2:$AM$7</xm:f>
          </x14:formula1>
          <xm:sqref>E95:F95</xm:sqref>
        </x14:dataValidation>
        <x14:dataValidation type="list" allowBlank="1" showInputMessage="1" showErrorMessage="1" xr:uid="{00000000-0002-0000-0000-000052000000}">
          <x14:formula1>
            <xm:f>'Dropdown Auswahl'!$AN$2:$AN$6</xm:f>
          </x14:formula1>
          <xm:sqref>E187:F187</xm:sqref>
        </x14:dataValidation>
        <x14:dataValidation type="list" allowBlank="1" showInputMessage="1" showErrorMessage="1" xr:uid="{00000000-0002-0000-0000-000053000000}">
          <x14:formula1>
            <xm:f>'Dropdown Auswahl'!$F$2:$F$8</xm:f>
          </x14:formula1>
          <xm:sqref>B19</xm:sqref>
        </x14:dataValidation>
        <x14:dataValidation type="list" allowBlank="1" showInputMessage="1" showErrorMessage="1" promptTitle="Reiter &quot;Zusatzinformationen&quot;" prompt="Wird hier &quot;ja&quot; ausgewählt ist zwingend der Reiter &quot;Zusatzinformationen Eigenmarken&quot; zu befüllen" xr:uid="{00000000-0002-0000-0000-000054000000}">
          <x14:formula1>
            <xm:f>'Dropdown Auswahl'!$B$2:$B$5</xm:f>
          </x14:formula1>
          <xm:sqref>D11</xm:sqref>
        </x14:dataValidation>
        <x14:dataValidation type="list" allowBlank="1" showInputMessage="1" showErrorMessage="1" xr:uid="{00000000-0002-0000-0000-000055000000}">
          <x14:formula1>
            <xm:f>'Dropdown Auswahl'!$AO$2:$AO$5</xm:f>
          </x14:formula1>
          <xm:sqref>C188</xm:sqref>
        </x14:dataValidation>
        <x14:dataValidation type="list" allowBlank="1" showInputMessage="1" showErrorMessage="1" xr:uid="{00000000-0002-0000-0000-000056000000}">
          <x14:formula1>
            <xm:f>'Dropdown Auswahl'!$AQ$2:$AQ$4</xm:f>
          </x14:formula1>
          <xm:sqref>E44</xm:sqref>
        </x14:dataValidation>
        <x14:dataValidation type="list" allowBlank="1" showErrorMessage="1" promptTitle="Multi 1" prompt="Multiplikator gibt an, wie häufig die angegebene Menge innerhalb der VPK vorhanden ist_x000a_z.B. 4 x 6 (=Multi 1) x 0,33 Liter Flasche_x000a_" xr:uid="{00000000-0002-0000-0000-000057000000}">
          <x14:formula1>
            <xm:f>'Dropdown Auswahl'!$B$2:$B$4</xm:f>
          </x14:formula1>
          <xm:sqref>E33:F33</xm:sqref>
        </x14:dataValidation>
        <x14:dataValidation type="list" allowBlank="1" showInputMessage="1" showErrorMessage="1" xr:uid="{00000000-0002-0000-0000-000058000000}">
          <x14:formula1>
            <xm:f>'Dropdown Auswahl'!$AQ$2:$AQ$5</xm:f>
          </x14:formula1>
          <xm:sqref>E76</xm:sqref>
        </x14:dataValidation>
        <x14:dataValidation type="list" allowBlank="1" showInputMessage="1" showErrorMessage="1" promptTitle="Bitte auswählen" prompt="Bitte wählen Sie den vorliegenden Fall aus." xr:uid="{00000000-0002-0000-0000-00005A000000}">
          <x14:formula1>
            <xm:f>'Dropdown Auswahl'!$AP$2:$AP$5</xm:f>
          </x14:formula1>
          <xm:sqref>D9</xm:sqref>
        </x14:dataValidation>
        <x14:dataValidation type="list" allowBlank="1" showInputMessage="1" showErrorMessage="1" xr:uid="{00000000-0002-0000-0000-00005D000000}">
          <x14:formula1>
            <xm:f>'Dropdown Auswahl'!$V$2:$V$255</xm:f>
          </x14:formula1>
          <xm:sqref>E51 F172 B173:C174 E173:F174</xm:sqref>
        </x14:dataValidation>
        <x14:dataValidation type="list" allowBlank="1" showInputMessage="1" showErrorMessage="1" xr:uid="{00000000-0002-0000-0000-00005E000000}">
          <x14:formula1>
            <xm:f>'Dropdown Auswahl'!$AU$2:$AU$4</xm:f>
          </x14:formula1>
          <xm:sqref>B214</xm:sqref>
        </x14:dataValidation>
        <x14:dataValidation type="list" allowBlank="1" showInputMessage="1" showErrorMessage="1" xr:uid="{00000000-0002-0000-0000-00005F000000}">
          <x14:formula1>
            <xm:f>'Dropdown Auswahl'!$AS$2:$AS$14</xm:f>
          </x14:formula1>
          <xm:sqref>E85</xm:sqref>
        </x14:dataValidation>
        <x14:dataValidation type="list" allowBlank="1" showInputMessage="1" showErrorMessage="1" xr:uid="{3026927F-0C3E-49AD-BCD4-7036CA6273AF}">
          <x14:formula1>
            <xm:f>'Dropdown Auswahl'!$AW$2:$AW$3</xm:f>
          </x14:formula1>
          <xm:sqref>F114</xm:sqref>
        </x14:dataValidation>
        <x14:dataValidation type="list" allowBlank="1" showInputMessage="1" showErrorMessage="1" xr:uid="{00000000-0002-0000-0000-00005C000000}">
          <x14:formula1>
            <xm:f>'Dropdown Auswahl'!$AF$2:$AF$26</xm:f>
          </x14:formula1>
          <xm:sqref>B78</xm:sqref>
        </x14:dataValidation>
        <x14:dataValidation type="list" allowBlank="1" showInputMessage="1" showErrorMessage="1" xr:uid="{00000000-0002-0000-0000-00003E000000}">
          <x14:formula1>
            <xm:f>'Dropdown Auswahl'!$L$2:$L$140</xm:f>
          </x14:formula1>
          <xm:sqref>E47 E41</xm:sqref>
        </x14:dataValidation>
        <x14:dataValidation type="list" allowBlank="1" showInputMessage="1" showErrorMessage="1" promptTitle="Verpackungsart" prompt="Gibt an wie der Artikel verpackt ist (Foliert, Dose, Packung usw.)_x000a_z.B. 100g Tafel:_x000a_100 (=Nettofüllmenge) _x000a_G (=Maßeinheit) _x000a_Tafel (=Verpackungsart)_x000a_" xr:uid="{00000000-0002-0000-0000-00005B000000}">
          <x14:formula1>
            <xm:f>'Dropdown Auswahl'!$L$2:$L$140</xm:f>
          </x14:formula1>
          <xm:sqref>B35</xm:sqref>
        </x14:dataValidation>
        <x14:dataValidation type="list" allowBlank="1" showInputMessage="1" showErrorMessage="1" xr:uid="{FF8070CE-D11E-4D0F-8683-B5B7C094036B}">
          <x14:formula1>
            <xm:f>'Dropdown Auswahl'!$X$2:$X$736</xm:f>
          </x14:formula1>
          <xm:sqref>B61:B64 B54:B59 E54:E58 E61:E64</xm:sqref>
        </x14:dataValidation>
        <x14:dataValidation type="list" allowBlank="1" showErrorMessage="1" promptTitle="Weitere Label/Siegel" prompt="Bitte links aufklappen" xr:uid="{4A7CECE3-FF49-47F0-8C92-5C127B6C48E1}">
          <x14:formula1>
            <xm:f>'Dropdown Auswahl'!$Z$2:$Z$13</xm:f>
          </x14:formula1>
          <xm:sqref>E52:E53 B52:B53</xm:sqref>
        </x14:dataValidation>
        <x14:dataValidation type="decimal" allowBlank="1" showErrorMessage="1" errorTitle="Höhe - Palette (unplausibel)" error="Die maximale Höhe für den Ladungsträger beträgt 2.500mm bzw. 250cm._x000a_Die minimale Höhe für den Ladungsträger errechnet sich aus der Anzahl der Lagen und der kürzesten Seite der Gebindeeinheit die auf der Palette gepackt ist." xr:uid="{00000000-0002-0000-0000-000061000000}">
          <x14:formula1>
            <xm:f>IF(C83='Dropdown Auswahl'!O2,G83,IF(C83='Dropdown Auswahl'!O3,H83,0))</xm:f>
          </x14:formula1>
          <x14:formula2>
            <xm:f>IF(C83='Dropdown Auswahl'!O2,2500,IF(C83='Dropdown Auswahl'!O3,250,999999))</xm:f>
          </x14:formula2>
          <xm:sqref>E82</xm:sqref>
        </x14:dataValidation>
        <x14:dataValidation type="decimal" allowBlank="1" showInputMessage="1" showErrorMessage="1" errorTitle="Bruttogewicht - Einzelartikel" error="Das Maximalgewicht beträgt 1.500kg._x000a_Das Bruttogewicht des Einzelartikels muss mindestens gleich dem Nettogewicht des Einzelartikels (Zelle E36) sein." xr:uid="{00000000-0002-0000-0000-000062000000}">
          <x14:formula1>
            <xm:f>IF(C67='Dropdown Auswahl'!N2,G66,IF(C67='Dropdown Auswahl'!N3,H66,0))</xm:f>
          </x14:formula1>
          <x14:formula2>
            <xm:f>IF(C67='Dropdown Auswahl'!N2,1500000,IF(C67='Dropdown Auswahl'!N3,1500,0))</xm:f>
          </x14:formula2>
          <xm:sqref>B67</xm:sqref>
        </x14:dataValidation>
        <x14:dataValidation type="decimal" allowBlank="1" showInputMessage="1" showErrorMessage="1" errorTitle="Bruttogewicht - Palette" error="Das Maximalgewicht beträgt 1.500kg._x000a_Das Minimalgewicht des Ladungsträgers errechnet sich aus dem Bruttogewicht der untergeordneten Mengeneinheit multipliziert mit der Anzahl der Einheiten auf der Palette." promptTitle="Bruttogewicht - Ladungsträger" prompt="Das Bruttogewicht versteht sich inkl. des Ladungsträgers (ca. 25kg bei einer Holz-Europalette)." xr:uid="{00000000-0002-0000-0000-000063000000}">
          <x14:formula1>
            <xm:f>IF(C82='Dropdown Auswahl'!N2,G75,IF(C82='Dropdown Auswahl'!N3,H75,0))</xm:f>
          </x14:formula1>
          <x14:formula2>
            <xm:f>IF(C82='Dropdown Auswahl'!N2,1500000,IF(C82='Dropdown Auswahl'!N3,1500,0))</xm:f>
          </x14:formula2>
          <xm:sqref>B82</xm:sqref>
        </x14:dataValidation>
        <x14:dataValidation type="decimal" allowBlank="1" showInputMessage="1" showErrorMessage="1" errorTitle="Bruttogewicht - Gebindeeinheit 1" error="Das Maximalgewicht beträgt 1.500kg._x000a_Das Minimagewicht der Gebindeeinheit 1 errechnet sich aus dem Bruttogewicht des Einzelartikels (B68) multipliziert mit der Anzahl der Einzelartikel in der Gebindeeinheit 1 (Zelle B42)." xr:uid="{00000000-0002-0000-0000-000064000000}">
          <x14:formula1>
            <xm:f>IF(C70='Dropdown Auswahl'!N2,G69,IF(C70='Dropdown Auswahl'!N3,H69,0))</xm:f>
          </x14:formula1>
          <x14:formula2>
            <xm:f>IF(C70='Dropdown Auswahl'!N2,1500000,IF(C70='Dropdown Auswahl'!N3,1500,0))</xm:f>
          </x14:formula2>
          <xm:sqref>B70</xm:sqref>
        </x14:dataValidation>
        <x14:dataValidation type="decimal" allowBlank="1" showInputMessage="1" showErrorMessage="1" errorTitle="Bruttogewicht - Gebindeeinheit 2" error="Das Bruttogewicht der Gebindeeinheit 2 muss mindestens gleich dem Bruttogewicht der untergeordneten Mengeneinheit (B68 oder B71) multipliziert mit der Anzahl der enthaltenen Einheiten in der Gebindeeinheit 2 (Zelle B48) sein." xr:uid="{00000000-0002-0000-0000-000065000000}">
          <x14:formula1>
            <xm:f>IF(C73='Dropdown Auswahl'!N2,G72,IF(C73='Dropdown Auswahl'!N3,H72,0))</xm:f>
          </x14:formula1>
          <x14:formula2>
            <xm:f>IF(C73='Dropdown Auswahl'!N2,1500000,IF(C73='Dropdown Auswahl'!N3,1500,0))</xm:f>
          </x14:formula2>
          <xm:sqref>B73</xm:sqref>
        </x14:dataValidation>
        <x14:dataValidation type="decimal" operator="lessThanOrEqual" allowBlank="1" showErrorMessage="1" errorTitle="Breite - Einzelartikel" error="Die Breite des Einzelartikels darf maximal 2.500mm bzw. 250cm betragen." xr:uid="{00000000-0002-0000-0000-000066000000}">
          <x14:formula1>
            <xm:f>IF(C68="",99999,IF(C68='Dropdown Auswahl'!O2,2500,250))</xm:f>
          </x14:formula1>
          <xm:sqref>B68</xm:sqref>
        </x14:dataValidation>
        <x14:dataValidation type="decimal" operator="lessThanOrEqual" allowBlank="1" showErrorMessage="1" errorTitle="Höhe - Einzelartikel" error="Die Höhe des Einzelartikels darf maximal 2.500mm bzw. 250cm betragen." xr:uid="{00000000-0002-0000-0000-000067000000}">
          <x14:formula1>
            <xm:f>IF(C68="",99999,IF(C68='Dropdown Auswahl'!O2,2500,250))</xm:f>
          </x14:formula1>
          <xm:sqref>E67</xm:sqref>
        </x14:dataValidation>
        <x14:dataValidation type="decimal" operator="lessThanOrEqual" allowBlank="1" showErrorMessage="1" errorTitle="Tiefe/Länge - Einzelartikel" error="Die Tiefe/Länge des Einzelartikels darf maximal 2.500mm bzw. 250cm betragen." xr:uid="{00000000-0002-0000-0000-000068000000}">
          <x14:formula1>
            <xm:f>IF(C68="",99999,IF(C68='Dropdown Auswahl'!O2,2500,250))</xm:f>
          </x14:formula1>
          <xm:sqref>E68</xm:sqref>
        </x14:dataValidation>
        <x14:dataValidation type="decimal" operator="lessThanOrEqual" allowBlank="1" showErrorMessage="1" errorTitle="Tiefe/Länge - Gebindeeinheit 1" error="Die Tiefe/Länge der Gebindeeinheit 1 darf maximal 2.500mm bzw. 250cm betragen." xr:uid="{00000000-0002-0000-0000-000069000000}">
          <x14:formula1>
            <xm:f>IF(C71="",99999,IF(C71='Dropdown Auswahl'!O2,2500,250))</xm:f>
          </x14:formula1>
          <xm:sqref>E71</xm:sqref>
        </x14:dataValidation>
        <x14:dataValidation type="decimal" operator="lessThanOrEqual" allowBlank="1" showErrorMessage="1" errorTitle="Tiefe/Länge - Gebindeeinheit 2" error="Die Tiefe/Länge der Gebindeeinheit 2 darf maximal 2.500mm bzw. 250cm betragen." xr:uid="{00000000-0002-0000-0000-00006A000000}">
          <x14:formula1>
            <xm:f>IF(C74="",99999,IF(C74='Dropdown Auswahl'!O2,2500,250))</xm:f>
          </x14:formula1>
          <xm:sqref>E74</xm:sqref>
        </x14:dataValidation>
        <x14:dataValidation type="decimal" operator="lessThanOrEqual" allowBlank="1" showErrorMessage="1" errorTitle="Breite - Gebindeeinheit 1" error="Die Breite der Gebindeeinheit 1 darf maximal 2.500mm bzw. 250cm betragen." xr:uid="{00000000-0002-0000-0000-00006B000000}">
          <x14:formula1>
            <xm:f>IF(C71="",99999,IF(C71='Dropdown Auswahl'!O2,2500,250))</xm:f>
          </x14:formula1>
          <xm:sqref>B71</xm:sqref>
        </x14:dataValidation>
        <x14:dataValidation type="decimal" operator="lessThanOrEqual" allowBlank="1" showErrorMessage="1" errorTitle="Höhe - Gebindeeinheit 1" error="Die Höhe der Gebindeeinheit 1 darf maximal 2.500mm bzw. 250cm betragen." xr:uid="{00000000-0002-0000-0000-00006C000000}">
          <x14:formula1>
            <xm:f>IF(C71="",99999,IF(F71='Dropdown Auswahl'!O2,2500,250))</xm:f>
          </x14:formula1>
          <xm:sqref>E70</xm:sqref>
        </x14:dataValidation>
        <x14:dataValidation type="decimal" operator="lessThanOrEqual" allowBlank="1" showErrorMessage="1" errorTitle="Breite - Gebindeeinheit 2" error="Die Breite der Gebindeeinheit 2 darf maximal 2.500mm bzw. 250cm betragen." xr:uid="{00000000-0002-0000-0000-00006D000000}">
          <x14:formula1>
            <xm:f>IF(C74="",99999,IF(C74='Dropdown Auswahl'!O2,2500,250))</xm:f>
          </x14:formula1>
          <xm:sqref>B74</xm:sqref>
        </x14:dataValidation>
        <x14:dataValidation type="decimal" operator="lessThanOrEqual" allowBlank="1" showErrorMessage="1" errorTitle="Höhe - Gebindeeinheit 2" error="Die Höhe der Gebindeeinheit 2 darf maximal 2.500mm bzw. 250cm betragen." xr:uid="{00000000-0002-0000-0000-00006E000000}">
          <x14:formula1>
            <xm:f>IF(C74="",99999,IF(C74='Dropdown Auswahl'!O2,2500,250))</xm:f>
          </x14:formula1>
          <xm:sqref>E73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W736"/>
  <sheetViews>
    <sheetView topLeftCell="E1" zoomScaleNormal="100" workbookViewId="0">
      <selection activeCell="N2" sqref="N2"/>
    </sheetView>
  </sheetViews>
  <sheetFormatPr defaultColWidth="11" defaultRowHeight="15.75" x14ac:dyDescent="0.25"/>
  <cols>
    <col min="1" max="1" width="8.5" style="3" customWidth="1"/>
    <col min="2" max="3" width="17.75" style="3" customWidth="1"/>
    <col min="4" max="4" width="29.125" style="3" bestFit="1" customWidth="1"/>
    <col min="5" max="5" width="5.625" style="3" customWidth="1"/>
    <col min="6" max="6" width="19.375" style="3" bestFit="1" customWidth="1"/>
    <col min="7" max="7" width="13.125" style="3" customWidth="1"/>
    <col min="8" max="8" width="13.25" style="3" customWidth="1"/>
    <col min="9" max="9" width="38.125" style="2" customWidth="1"/>
    <col min="10" max="10" width="17.75" style="2" customWidth="1"/>
    <col min="11" max="11" width="5.25" style="2" customWidth="1"/>
    <col min="12" max="12" width="37.5" style="2" customWidth="1"/>
    <col min="13" max="13" width="4.75" style="2" customWidth="1"/>
    <col min="14" max="14" width="18.75" style="75" customWidth="1"/>
    <col min="15" max="15" width="18.125" style="2" customWidth="1"/>
    <col min="16" max="16" width="60.875" style="2" customWidth="1"/>
    <col min="17" max="17" width="4.75" style="2" customWidth="1"/>
    <col min="18" max="18" width="14.125" style="2" customWidth="1"/>
    <col min="19" max="19" width="22.875" style="2" customWidth="1"/>
    <col min="20" max="20" width="18.375" style="2" bestFit="1" customWidth="1"/>
    <col min="21" max="21" width="5" style="2" customWidth="1"/>
    <col min="22" max="22" width="19.125" style="2" customWidth="1"/>
    <col min="23" max="23" width="4.5" style="2" customWidth="1"/>
    <col min="24" max="24" width="59.375" style="2" bestFit="1" customWidth="1"/>
    <col min="25" max="25" width="6.5" style="2" bestFit="1" customWidth="1"/>
    <col min="26" max="26" width="50.5" style="2" bestFit="1" customWidth="1"/>
    <col min="27" max="27" width="5.875" style="2" bestFit="1" customWidth="1"/>
    <col min="28" max="28" width="16.75" style="2" customWidth="1"/>
    <col min="29" max="29" width="5.5" style="2" customWidth="1"/>
    <col min="30" max="30" width="18.375" style="2" bestFit="1" customWidth="1"/>
    <col min="31" max="31" width="5.125" style="2" customWidth="1"/>
    <col min="32" max="32" width="60.875" style="2" customWidth="1"/>
    <col min="33" max="33" width="4.875" style="2" customWidth="1"/>
    <col min="34" max="34" width="14" style="2" bestFit="1" customWidth="1"/>
    <col min="35" max="35" width="9.5" style="2" customWidth="1"/>
    <col min="36" max="36" width="21.375" style="2" customWidth="1"/>
    <col min="37" max="37" width="16.75" style="2" customWidth="1"/>
    <col min="38" max="38" width="74" style="2" customWidth="1"/>
    <col min="39" max="39" width="32.75" style="2" customWidth="1"/>
    <col min="40" max="40" width="24.125" style="2" customWidth="1"/>
    <col min="41" max="41" width="21.875" style="2" customWidth="1"/>
    <col min="42" max="42" width="43.625" style="2" customWidth="1"/>
    <col min="43" max="43" width="17.625" style="75" bestFit="1" customWidth="1"/>
    <col min="44" max="44" width="11" style="2"/>
    <col min="45" max="45" width="55.125" style="2" bestFit="1" customWidth="1"/>
    <col min="46" max="46" width="11" style="2"/>
    <col min="47" max="47" width="14" style="2" bestFit="1" customWidth="1"/>
    <col min="48" max="48" width="6.5" style="2" bestFit="1" customWidth="1"/>
    <col min="49" max="49" width="11.625" style="2" bestFit="1" customWidth="1"/>
    <col min="50" max="16384" width="11" style="2"/>
  </cols>
  <sheetData>
    <row r="1" spans="1:49" s="61" customFormat="1" x14ac:dyDescent="0.25">
      <c r="A1" s="71" t="s">
        <v>120</v>
      </c>
      <c r="B1" s="71" t="s">
        <v>544</v>
      </c>
      <c r="C1" s="269" t="s">
        <v>2380</v>
      </c>
      <c r="D1" s="702" t="s">
        <v>303</v>
      </c>
      <c r="E1" s="702"/>
      <c r="F1" s="702" t="s">
        <v>307</v>
      </c>
      <c r="G1" s="702"/>
      <c r="H1" s="71" t="s">
        <v>133</v>
      </c>
      <c r="I1" s="71" t="s">
        <v>524</v>
      </c>
      <c r="J1" s="702" t="s">
        <v>134</v>
      </c>
      <c r="K1" s="702"/>
      <c r="L1" s="702" t="s">
        <v>541</v>
      </c>
      <c r="M1" s="702"/>
      <c r="N1" s="102" t="s">
        <v>542</v>
      </c>
      <c r="O1" s="71" t="s">
        <v>543</v>
      </c>
      <c r="P1" s="702" t="s">
        <v>545</v>
      </c>
      <c r="Q1" s="702"/>
      <c r="R1" s="72" t="s">
        <v>122</v>
      </c>
      <c r="S1" s="71" t="s">
        <v>546</v>
      </c>
      <c r="T1" s="703" t="s">
        <v>121</v>
      </c>
      <c r="U1" s="703"/>
      <c r="V1" s="702" t="s">
        <v>93</v>
      </c>
      <c r="W1" s="702"/>
      <c r="X1" s="702" t="s">
        <v>547</v>
      </c>
      <c r="Y1" s="702"/>
      <c r="Z1" s="702" t="s">
        <v>548</v>
      </c>
      <c r="AA1" s="702"/>
      <c r="AB1" s="702" t="s">
        <v>549</v>
      </c>
      <c r="AC1" s="702"/>
      <c r="AD1" s="702" t="s">
        <v>551</v>
      </c>
      <c r="AE1" s="702"/>
      <c r="AF1" s="702" t="s">
        <v>550</v>
      </c>
      <c r="AG1" s="702"/>
      <c r="AH1" s="71" t="s">
        <v>21</v>
      </c>
      <c r="AI1" s="71" t="s">
        <v>552</v>
      </c>
      <c r="AJ1" s="71" t="s">
        <v>132</v>
      </c>
      <c r="AK1" s="71" t="s">
        <v>123</v>
      </c>
      <c r="AL1" s="71" t="s">
        <v>124</v>
      </c>
      <c r="AM1" s="71" t="s">
        <v>131</v>
      </c>
      <c r="AN1" s="73" t="s">
        <v>553</v>
      </c>
      <c r="AO1" s="73" t="s">
        <v>581</v>
      </c>
      <c r="AP1" s="73" t="s">
        <v>586</v>
      </c>
      <c r="AQ1" s="702" t="s">
        <v>647</v>
      </c>
      <c r="AR1" s="702"/>
      <c r="AS1" s="702" t="s">
        <v>1484</v>
      </c>
      <c r="AT1" s="702"/>
      <c r="AU1" s="702" t="s">
        <v>1505</v>
      </c>
      <c r="AV1" s="702"/>
      <c r="AW1" s="284" t="s">
        <v>2384</v>
      </c>
    </row>
    <row r="2" spans="1:49" x14ac:dyDescent="0.25">
      <c r="A2" s="3" t="s">
        <v>0</v>
      </c>
      <c r="B2" s="3" t="s">
        <v>324</v>
      </c>
      <c r="C2" s="3" t="s">
        <v>324</v>
      </c>
      <c r="D2" s="3" t="s">
        <v>324</v>
      </c>
      <c r="F2" s="3" t="s">
        <v>636</v>
      </c>
      <c r="G2" s="3" t="s">
        <v>308</v>
      </c>
      <c r="H2" s="3" t="s">
        <v>91</v>
      </c>
      <c r="I2" s="2" t="s">
        <v>329</v>
      </c>
      <c r="J2" s="3" t="s">
        <v>135</v>
      </c>
      <c r="K2" s="3" t="s">
        <v>149</v>
      </c>
      <c r="L2" s="2" t="s">
        <v>822</v>
      </c>
      <c r="M2" s="3" t="s">
        <v>161</v>
      </c>
      <c r="N2" s="4" t="s">
        <v>3256</v>
      </c>
      <c r="O2" s="3" t="s">
        <v>3260</v>
      </c>
      <c r="P2" s="2" t="s">
        <v>822</v>
      </c>
      <c r="Q2" s="3" t="s">
        <v>161</v>
      </c>
      <c r="R2" s="4" t="s">
        <v>27</v>
      </c>
      <c r="S2" s="3" t="s">
        <v>1</v>
      </c>
      <c r="T2" s="4" t="s">
        <v>1510</v>
      </c>
      <c r="U2" s="4" t="s">
        <v>1507</v>
      </c>
      <c r="V2" s="2" t="s">
        <v>997</v>
      </c>
      <c r="W2" s="2" t="s">
        <v>996</v>
      </c>
      <c r="X2" s="2" t="s">
        <v>1637</v>
      </c>
      <c r="Y2" s="2" t="s">
        <v>1638</v>
      </c>
      <c r="Z2" s="4" t="s">
        <v>1532</v>
      </c>
      <c r="AA2" s="4" t="s">
        <v>1522</v>
      </c>
      <c r="AB2" s="4" t="s">
        <v>1500</v>
      </c>
      <c r="AC2" s="4" t="s">
        <v>1496</v>
      </c>
      <c r="AD2" s="3" t="s">
        <v>324</v>
      </c>
      <c r="AE2" s="3"/>
      <c r="AF2" s="2" t="s">
        <v>1442</v>
      </c>
      <c r="AG2" s="39">
        <v>200</v>
      </c>
      <c r="AH2" s="3" t="s">
        <v>324</v>
      </c>
      <c r="AI2" s="3" t="s">
        <v>324</v>
      </c>
      <c r="AJ2" s="3" t="s">
        <v>96</v>
      </c>
      <c r="AK2" s="3" t="s">
        <v>17</v>
      </c>
      <c r="AL2" s="3" t="s">
        <v>50</v>
      </c>
      <c r="AM2" s="3" t="s">
        <v>125</v>
      </c>
      <c r="AN2" s="40" t="s">
        <v>324</v>
      </c>
      <c r="AO2" s="40" t="s">
        <v>324</v>
      </c>
      <c r="AP2" s="40" t="s">
        <v>324</v>
      </c>
      <c r="AQ2" s="75" t="s">
        <v>324</v>
      </c>
      <c r="AR2" s="57" t="str">
        <f>""</f>
        <v/>
      </c>
      <c r="AS2" s="2" t="s">
        <v>1471</v>
      </c>
      <c r="AT2" s="75">
        <v>1</v>
      </c>
      <c r="AU2" s="7" t="s">
        <v>324</v>
      </c>
      <c r="AV2" s="74"/>
      <c r="AW2" s="2" t="s">
        <v>3256</v>
      </c>
    </row>
    <row r="3" spans="1:49" x14ac:dyDescent="0.25">
      <c r="A3" s="3" t="s">
        <v>1</v>
      </c>
      <c r="B3" s="3" t="s">
        <v>0</v>
      </c>
      <c r="C3" s="3" t="s">
        <v>1</v>
      </c>
      <c r="D3" s="3" t="s">
        <v>323</v>
      </c>
      <c r="E3" s="4" t="s">
        <v>655</v>
      </c>
      <c r="F3" s="3" t="s">
        <v>637</v>
      </c>
      <c r="G3" s="3" t="s">
        <v>309</v>
      </c>
      <c r="H3" s="3" t="s">
        <v>92</v>
      </c>
      <c r="I3" s="2" t="s">
        <v>330</v>
      </c>
      <c r="J3" s="3" t="s">
        <v>136</v>
      </c>
      <c r="K3" s="3" t="s">
        <v>150</v>
      </c>
      <c r="L3" s="2" t="s">
        <v>841</v>
      </c>
      <c r="M3" s="3" t="s">
        <v>177</v>
      </c>
      <c r="N3" s="4" t="s">
        <v>3259</v>
      </c>
      <c r="O3" s="3" t="s">
        <v>3261</v>
      </c>
      <c r="P3" s="2" t="s">
        <v>841</v>
      </c>
      <c r="Q3" s="3" t="s">
        <v>177</v>
      </c>
      <c r="R3" s="4" t="s">
        <v>28</v>
      </c>
      <c r="S3" s="3" t="s">
        <v>546</v>
      </c>
      <c r="T3" s="4" t="s">
        <v>1511</v>
      </c>
      <c r="U3" s="4" t="s">
        <v>1508</v>
      </c>
      <c r="V3" s="2" t="s">
        <v>1106</v>
      </c>
      <c r="W3" s="2" t="s">
        <v>1105</v>
      </c>
      <c r="X3" s="2" t="s">
        <v>2466</v>
      </c>
      <c r="Y3" s="2" t="s">
        <v>2467</v>
      </c>
      <c r="Z3" s="4" t="s">
        <v>1533</v>
      </c>
      <c r="AA3" s="4" t="s">
        <v>1523</v>
      </c>
      <c r="AB3" s="4" t="s">
        <v>1501</v>
      </c>
      <c r="AC3" s="4" t="s">
        <v>1498</v>
      </c>
      <c r="AD3" s="3" t="s">
        <v>1514</v>
      </c>
      <c r="AE3" s="3" t="s">
        <v>1513</v>
      </c>
      <c r="AF3" s="2" t="s">
        <v>1443</v>
      </c>
      <c r="AG3" s="39">
        <v>201</v>
      </c>
      <c r="AH3" s="3" t="s">
        <v>583</v>
      </c>
      <c r="AI3" s="7">
        <v>1</v>
      </c>
      <c r="AJ3" s="3" t="s">
        <v>97</v>
      </c>
      <c r="AK3" s="3" t="s">
        <v>18</v>
      </c>
      <c r="AL3" s="3" t="s">
        <v>51</v>
      </c>
      <c r="AM3" s="3" t="s">
        <v>126</v>
      </c>
      <c r="AN3" s="3" t="s">
        <v>343</v>
      </c>
      <c r="AO3" s="40" t="s">
        <v>1527</v>
      </c>
      <c r="AP3" s="40" t="s">
        <v>587</v>
      </c>
      <c r="AQ3" s="75" t="s">
        <v>649</v>
      </c>
      <c r="AR3" s="2" t="s">
        <v>158</v>
      </c>
      <c r="AS3" s="2" t="s">
        <v>1472</v>
      </c>
      <c r="AT3" s="75">
        <v>2</v>
      </c>
      <c r="AU3" s="2" t="s">
        <v>1506</v>
      </c>
      <c r="AV3" s="2" t="s">
        <v>1517</v>
      </c>
      <c r="AW3" s="2" t="s">
        <v>3262</v>
      </c>
    </row>
    <row r="4" spans="1:49" x14ac:dyDescent="0.25">
      <c r="B4" s="3" t="s">
        <v>1</v>
      </c>
      <c r="D4" s="3" t="s">
        <v>306</v>
      </c>
      <c r="E4" s="4">
        <v>12</v>
      </c>
      <c r="F4" s="3" t="s">
        <v>638</v>
      </c>
      <c r="G4" s="3" t="s">
        <v>154</v>
      </c>
      <c r="I4" s="2" t="s">
        <v>331</v>
      </c>
      <c r="J4" s="3" t="s">
        <v>145</v>
      </c>
      <c r="K4" s="3" t="s">
        <v>151</v>
      </c>
      <c r="L4" s="2" t="s">
        <v>826</v>
      </c>
      <c r="M4" s="3" t="s">
        <v>165</v>
      </c>
      <c r="P4" s="2" t="s">
        <v>826</v>
      </c>
      <c r="Q4" s="3" t="s">
        <v>165</v>
      </c>
      <c r="R4" s="4" t="s">
        <v>29</v>
      </c>
      <c r="S4" s="3" t="s">
        <v>349</v>
      </c>
      <c r="T4" s="4" t="s">
        <v>1512</v>
      </c>
      <c r="U4" s="4" t="s">
        <v>1509</v>
      </c>
      <c r="V4" s="2" t="s">
        <v>1023</v>
      </c>
      <c r="W4" s="2" t="s">
        <v>1022</v>
      </c>
      <c r="X4" s="2" t="s">
        <v>2468</v>
      </c>
      <c r="Y4" s="302" t="s">
        <v>2469</v>
      </c>
      <c r="Z4" s="4" t="s">
        <v>1534</v>
      </c>
      <c r="AA4" s="4" t="s">
        <v>1524</v>
      </c>
      <c r="AB4" s="4" t="s">
        <v>1502</v>
      </c>
      <c r="AC4" s="4" t="s">
        <v>310</v>
      </c>
      <c r="AD4" s="3" t="s">
        <v>1515</v>
      </c>
      <c r="AE4" s="3" t="s">
        <v>1109</v>
      </c>
      <c r="AF4" s="2" t="s">
        <v>1444</v>
      </c>
      <c r="AG4" s="39">
        <v>202</v>
      </c>
      <c r="AH4" s="3" t="s">
        <v>584</v>
      </c>
      <c r="AI4" s="7">
        <v>2</v>
      </c>
      <c r="AJ4" s="3" t="s">
        <v>98</v>
      </c>
      <c r="AK4" s="3" t="s">
        <v>19</v>
      </c>
      <c r="AL4" s="3" t="s">
        <v>52</v>
      </c>
      <c r="AM4" s="3" t="s">
        <v>127</v>
      </c>
      <c r="AN4" s="3" t="s">
        <v>344</v>
      </c>
      <c r="AO4" s="40" t="s">
        <v>1528</v>
      </c>
      <c r="AP4" s="2" t="s">
        <v>810</v>
      </c>
      <c r="AQ4" s="75" t="s">
        <v>978</v>
      </c>
      <c r="AR4" s="2" t="s">
        <v>648</v>
      </c>
      <c r="AS4" s="2" t="s">
        <v>1473</v>
      </c>
      <c r="AT4" s="75">
        <v>3</v>
      </c>
      <c r="AU4" s="2" t="s">
        <v>737</v>
      </c>
      <c r="AV4" s="2" t="s">
        <v>1518</v>
      </c>
    </row>
    <row r="5" spans="1:49" x14ac:dyDescent="0.25">
      <c r="B5" s="4" t="s">
        <v>3686</v>
      </c>
      <c r="C5" s="4"/>
      <c r="F5" s="3" t="s">
        <v>639</v>
      </c>
      <c r="G5" s="3" t="s">
        <v>313</v>
      </c>
      <c r="I5" s="2" t="s">
        <v>332</v>
      </c>
      <c r="J5" s="3" t="s">
        <v>144</v>
      </c>
      <c r="K5" s="3" t="s">
        <v>152</v>
      </c>
      <c r="L5" s="2" t="s">
        <v>830</v>
      </c>
      <c r="M5" s="3" t="s">
        <v>169</v>
      </c>
      <c r="P5" s="2" t="s">
        <v>830</v>
      </c>
      <c r="Q5" s="3" t="s">
        <v>169</v>
      </c>
      <c r="S5" s="3" t="s">
        <v>556</v>
      </c>
      <c r="V5" s="2" t="s">
        <v>1003</v>
      </c>
      <c r="W5" s="2" t="s">
        <v>1002</v>
      </c>
      <c r="X5" s="2" t="s">
        <v>2470</v>
      </c>
      <c r="Y5" s="2" t="s">
        <v>1550</v>
      </c>
      <c r="Z5" s="4" t="s">
        <v>1535</v>
      </c>
      <c r="AA5" s="4" t="s">
        <v>1525</v>
      </c>
      <c r="AB5" s="4" t="s">
        <v>1503</v>
      </c>
      <c r="AC5" s="4" t="s">
        <v>1499</v>
      </c>
      <c r="AD5" s="3" t="s">
        <v>1516</v>
      </c>
      <c r="AE5" s="3" t="s">
        <v>1237</v>
      </c>
      <c r="AF5" s="2" t="s">
        <v>1445</v>
      </c>
      <c r="AG5" s="39">
        <v>203</v>
      </c>
      <c r="AI5" s="7">
        <v>3</v>
      </c>
      <c r="AJ5" s="3" t="s">
        <v>99</v>
      </c>
      <c r="AL5" s="3" t="s">
        <v>53</v>
      </c>
      <c r="AM5" s="3" t="s">
        <v>128</v>
      </c>
      <c r="AN5" s="3" t="s">
        <v>345</v>
      </c>
      <c r="AO5" s="40" t="s">
        <v>582</v>
      </c>
      <c r="AP5" s="40" t="s">
        <v>1441</v>
      </c>
      <c r="AQ5" s="75" t="s">
        <v>979</v>
      </c>
      <c r="AR5" s="2" t="s">
        <v>652</v>
      </c>
      <c r="AS5" s="2" t="s">
        <v>1474</v>
      </c>
      <c r="AT5" s="75" t="s">
        <v>1485</v>
      </c>
    </row>
    <row r="6" spans="1:49" x14ac:dyDescent="0.25">
      <c r="B6" s="4"/>
      <c r="C6" s="4"/>
      <c r="F6" s="3" t="s">
        <v>642</v>
      </c>
      <c r="G6" s="3" t="s">
        <v>311</v>
      </c>
      <c r="I6" s="2" t="s">
        <v>105</v>
      </c>
      <c r="J6" s="3" t="s">
        <v>143</v>
      </c>
      <c r="K6" s="3" t="s">
        <v>153</v>
      </c>
      <c r="L6" s="2" t="s">
        <v>834</v>
      </c>
      <c r="M6" s="3" t="s">
        <v>173</v>
      </c>
      <c r="P6" s="2" t="s">
        <v>834</v>
      </c>
      <c r="Q6" s="3" t="s">
        <v>173</v>
      </c>
      <c r="S6" s="3" t="s">
        <v>350</v>
      </c>
      <c r="V6" s="2" t="s">
        <v>1100</v>
      </c>
      <c r="W6" s="2" t="s">
        <v>1099</v>
      </c>
      <c r="X6" s="2" t="s">
        <v>2471</v>
      </c>
      <c r="Y6" s="2" t="s">
        <v>2472</v>
      </c>
      <c r="Z6" s="2" t="s">
        <v>1530</v>
      </c>
      <c r="AA6" s="2" t="s">
        <v>222</v>
      </c>
      <c r="AB6" s="4" t="s">
        <v>1504</v>
      </c>
      <c r="AC6" s="4" t="s">
        <v>1497</v>
      </c>
      <c r="AD6" s="4"/>
      <c r="AE6" s="4"/>
      <c r="AF6" s="2" t="s">
        <v>1446</v>
      </c>
      <c r="AG6" s="39">
        <v>204</v>
      </c>
      <c r="AI6" s="7">
        <v>4</v>
      </c>
      <c r="AJ6" s="3" t="s">
        <v>100</v>
      </c>
      <c r="AL6" s="3" t="s">
        <v>54</v>
      </c>
      <c r="AM6" s="3" t="s">
        <v>129</v>
      </c>
      <c r="AN6" s="3" t="s">
        <v>346</v>
      </c>
      <c r="AP6" s="40"/>
      <c r="AS6" s="2" t="s">
        <v>1475</v>
      </c>
      <c r="AT6" s="75" t="s">
        <v>1486</v>
      </c>
    </row>
    <row r="7" spans="1:49" x14ac:dyDescent="0.25">
      <c r="F7" s="3" t="s">
        <v>640</v>
      </c>
      <c r="G7" s="3" t="s">
        <v>310</v>
      </c>
      <c r="I7" s="2" t="s">
        <v>106</v>
      </c>
      <c r="J7" s="3" t="s">
        <v>142</v>
      </c>
      <c r="K7" s="3" t="s">
        <v>154</v>
      </c>
      <c r="L7" s="2" t="s">
        <v>827</v>
      </c>
      <c r="M7" s="3" t="s">
        <v>166</v>
      </c>
      <c r="P7" s="2" t="s">
        <v>827</v>
      </c>
      <c r="Q7" s="3" t="s">
        <v>166</v>
      </c>
      <c r="S7" s="40" t="s">
        <v>557</v>
      </c>
      <c r="V7" s="2" t="s">
        <v>1419</v>
      </c>
      <c r="W7" s="2" t="s">
        <v>250</v>
      </c>
      <c r="X7" s="2" t="s">
        <v>805</v>
      </c>
      <c r="Y7" s="2" t="s">
        <v>357</v>
      </c>
      <c r="Z7" s="2" t="s">
        <v>2427</v>
      </c>
      <c r="AA7" s="2" t="s">
        <v>2426</v>
      </c>
      <c r="AD7" s="4"/>
      <c r="AE7" s="4"/>
      <c r="AF7" s="2" t="s">
        <v>1447</v>
      </c>
      <c r="AG7" s="39">
        <v>205</v>
      </c>
      <c r="AI7" s="7">
        <v>5</v>
      </c>
      <c r="AJ7" s="3" t="s">
        <v>101</v>
      </c>
      <c r="AL7" s="3" t="s">
        <v>55</v>
      </c>
      <c r="AM7" s="3" t="s">
        <v>130</v>
      </c>
      <c r="AP7" s="40"/>
      <c r="AS7" s="2" t="s">
        <v>1476</v>
      </c>
      <c r="AT7" s="75" t="s">
        <v>1487</v>
      </c>
    </row>
    <row r="8" spans="1:49" x14ac:dyDescent="0.25">
      <c r="F8" s="3" t="s">
        <v>641</v>
      </c>
      <c r="G8" s="3" t="s">
        <v>312</v>
      </c>
      <c r="I8" s="2" t="s">
        <v>107</v>
      </c>
      <c r="J8" s="3" t="s">
        <v>141</v>
      </c>
      <c r="K8" s="3" t="s">
        <v>155</v>
      </c>
      <c r="L8" s="2" t="s">
        <v>833</v>
      </c>
      <c r="M8" s="3" t="s">
        <v>172</v>
      </c>
      <c r="P8" s="2" t="s">
        <v>833</v>
      </c>
      <c r="Q8" s="3" t="s">
        <v>172</v>
      </c>
      <c r="V8" s="2" t="s">
        <v>993</v>
      </c>
      <c r="W8" s="2" t="s">
        <v>992</v>
      </c>
      <c r="X8" s="2" t="s">
        <v>1536</v>
      </c>
      <c r="Y8" s="2" t="s">
        <v>352</v>
      </c>
      <c r="Z8" s="2" t="s">
        <v>2429</v>
      </c>
      <c r="AA8" s="2" t="s">
        <v>2428</v>
      </c>
      <c r="AF8" s="2" t="s">
        <v>1448</v>
      </c>
      <c r="AG8" s="39">
        <v>206</v>
      </c>
      <c r="AJ8" s="3" t="s">
        <v>102</v>
      </c>
      <c r="AL8" s="3" t="s">
        <v>56</v>
      </c>
      <c r="AS8" s="2" t="s">
        <v>1477</v>
      </c>
      <c r="AT8" s="75" t="s">
        <v>1488</v>
      </c>
    </row>
    <row r="9" spans="1:49" x14ac:dyDescent="0.25">
      <c r="I9" s="2" t="s">
        <v>108</v>
      </c>
      <c r="J9" s="3" t="s">
        <v>140</v>
      </c>
      <c r="K9" s="3" t="s">
        <v>156</v>
      </c>
      <c r="L9" s="2" t="s">
        <v>823</v>
      </c>
      <c r="M9" s="3" t="s">
        <v>162</v>
      </c>
      <c r="P9" s="2" t="s">
        <v>823</v>
      </c>
      <c r="Q9" s="3" t="s">
        <v>162</v>
      </c>
      <c r="V9" s="2" t="s">
        <v>1009</v>
      </c>
      <c r="W9" s="2" t="s">
        <v>1008</v>
      </c>
      <c r="X9" s="2" t="s">
        <v>2473</v>
      </c>
      <c r="Y9" s="2" t="s">
        <v>2474</v>
      </c>
      <c r="Z9" s="2" t="s">
        <v>1531</v>
      </c>
      <c r="AA9" s="2" t="s">
        <v>300</v>
      </c>
      <c r="AF9" s="2" t="s">
        <v>1449</v>
      </c>
      <c r="AG9" s="39">
        <v>207</v>
      </c>
      <c r="AJ9" s="3" t="s">
        <v>103</v>
      </c>
      <c r="AL9" s="3" t="s">
        <v>57</v>
      </c>
      <c r="AS9" s="2" t="s">
        <v>1478</v>
      </c>
      <c r="AT9" s="75" t="s">
        <v>1489</v>
      </c>
    </row>
    <row r="10" spans="1:49" x14ac:dyDescent="0.25">
      <c r="B10" s="4"/>
      <c r="C10" s="4"/>
      <c r="I10" s="2" t="s">
        <v>109</v>
      </c>
      <c r="J10" s="3" t="s">
        <v>139</v>
      </c>
      <c r="K10" s="3" t="s">
        <v>157</v>
      </c>
      <c r="L10" s="2" t="s">
        <v>831</v>
      </c>
      <c r="M10" s="3" t="s">
        <v>170</v>
      </c>
      <c r="P10" s="2" t="s">
        <v>831</v>
      </c>
      <c r="Q10" s="3" t="s">
        <v>170</v>
      </c>
      <c r="V10" s="2" t="s">
        <v>1001</v>
      </c>
      <c r="W10" s="2" t="s">
        <v>1000</v>
      </c>
      <c r="X10" s="2" t="s">
        <v>2475</v>
      </c>
      <c r="Y10" s="2" t="s">
        <v>2476</v>
      </c>
      <c r="Z10" s="2" t="s">
        <v>773</v>
      </c>
      <c r="AA10" s="2" t="s">
        <v>614</v>
      </c>
      <c r="AF10" s="2" t="s">
        <v>1450</v>
      </c>
      <c r="AG10" s="39">
        <v>210</v>
      </c>
      <c r="AJ10" s="3" t="s">
        <v>104</v>
      </c>
      <c r="AL10" s="3" t="s">
        <v>58</v>
      </c>
      <c r="AS10" s="2" t="s">
        <v>1479</v>
      </c>
      <c r="AT10" s="75" t="s">
        <v>1490</v>
      </c>
    </row>
    <row r="11" spans="1:49" x14ac:dyDescent="0.25">
      <c r="B11" s="4"/>
      <c r="C11" s="4"/>
      <c r="I11" s="2" t="s">
        <v>110</v>
      </c>
      <c r="J11" s="3" t="s">
        <v>138</v>
      </c>
      <c r="K11" s="3" t="s">
        <v>158</v>
      </c>
      <c r="L11" s="2" t="s">
        <v>828</v>
      </c>
      <c r="M11" s="3" t="s">
        <v>167</v>
      </c>
      <c r="P11" s="2" t="s">
        <v>828</v>
      </c>
      <c r="Q11" s="3" t="s">
        <v>167</v>
      </c>
      <c r="V11" s="2" t="s">
        <v>1011</v>
      </c>
      <c r="W11" s="2" t="s">
        <v>1010</v>
      </c>
      <c r="X11" s="2" t="s">
        <v>2477</v>
      </c>
      <c r="Y11" s="2" t="s">
        <v>2478</v>
      </c>
      <c r="Z11" s="2" t="s">
        <v>2431</v>
      </c>
      <c r="AA11" s="2" t="s">
        <v>2430</v>
      </c>
      <c r="AF11" s="2" t="s">
        <v>1451</v>
      </c>
      <c r="AG11" s="39">
        <v>37</v>
      </c>
      <c r="AL11" s="3" t="s">
        <v>59</v>
      </c>
      <c r="AS11" s="2" t="s">
        <v>1480</v>
      </c>
      <c r="AT11" s="75" t="s">
        <v>1491</v>
      </c>
    </row>
    <row r="12" spans="1:49" x14ac:dyDescent="0.25">
      <c r="B12" s="4"/>
      <c r="C12" s="4"/>
      <c r="I12" s="2" t="s">
        <v>111</v>
      </c>
      <c r="J12" s="3" t="s">
        <v>137</v>
      </c>
      <c r="K12" s="3" t="s">
        <v>159</v>
      </c>
      <c r="L12" s="2" t="s">
        <v>835</v>
      </c>
      <c r="M12" s="3" t="s">
        <v>174</v>
      </c>
      <c r="P12" s="2" t="s">
        <v>835</v>
      </c>
      <c r="Q12" s="3" t="s">
        <v>174</v>
      </c>
      <c r="V12" s="2" t="s">
        <v>999</v>
      </c>
      <c r="W12" s="2" t="s">
        <v>998</v>
      </c>
      <c r="X12" s="2" t="s">
        <v>1539</v>
      </c>
      <c r="Y12" s="2" t="s">
        <v>1540</v>
      </c>
      <c r="Z12" s="2" t="s">
        <v>2433</v>
      </c>
      <c r="AA12" s="2" t="s">
        <v>2432</v>
      </c>
      <c r="AF12" s="2" t="s">
        <v>1452</v>
      </c>
      <c r="AG12" s="39">
        <v>50</v>
      </c>
      <c r="AL12" s="3" t="s">
        <v>60</v>
      </c>
      <c r="AS12" s="2" t="s">
        <v>1481</v>
      </c>
      <c r="AT12" s="75">
        <v>7</v>
      </c>
    </row>
    <row r="13" spans="1:49" x14ac:dyDescent="0.25">
      <c r="B13" s="4"/>
      <c r="C13" s="4"/>
      <c r="I13" s="2" t="s">
        <v>112</v>
      </c>
      <c r="L13" s="2" t="s">
        <v>832</v>
      </c>
      <c r="M13" s="3" t="s">
        <v>171</v>
      </c>
      <c r="P13" s="2" t="s">
        <v>832</v>
      </c>
      <c r="Q13" s="3" t="s">
        <v>171</v>
      </c>
      <c r="V13" s="2" t="s">
        <v>1148</v>
      </c>
      <c r="W13" s="2" t="s">
        <v>1147</v>
      </c>
      <c r="X13" s="2" t="s">
        <v>2479</v>
      </c>
      <c r="Y13" s="2" t="s">
        <v>2480</v>
      </c>
      <c r="Z13" s="2" t="s">
        <v>2435</v>
      </c>
      <c r="AA13" s="2" t="s">
        <v>2434</v>
      </c>
      <c r="AD13" s="5"/>
      <c r="AE13" s="5"/>
      <c r="AF13" s="2" t="s">
        <v>1453</v>
      </c>
      <c r="AG13" s="39" t="s">
        <v>288</v>
      </c>
      <c r="AL13" s="3" t="s">
        <v>61</v>
      </c>
      <c r="AS13" s="2" t="s">
        <v>1482</v>
      </c>
      <c r="AT13" s="75">
        <v>8</v>
      </c>
    </row>
    <row r="14" spans="1:49" x14ac:dyDescent="0.25">
      <c r="B14" s="6"/>
      <c r="C14" s="6"/>
      <c r="I14" s="2" t="s">
        <v>113</v>
      </c>
      <c r="L14" s="2" t="s">
        <v>829</v>
      </c>
      <c r="M14" s="3" t="s">
        <v>168</v>
      </c>
      <c r="P14" s="2" t="s">
        <v>829</v>
      </c>
      <c r="Q14" s="3" t="s">
        <v>168</v>
      </c>
      <c r="V14" s="2" t="s">
        <v>1013</v>
      </c>
      <c r="W14" s="2" t="s">
        <v>1012</v>
      </c>
      <c r="X14" s="2" t="s">
        <v>2481</v>
      </c>
      <c r="Y14" s="2" t="s">
        <v>2482</v>
      </c>
      <c r="AD14" s="3"/>
      <c r="AE14" s="3"/>
      <c r="AF14" s="2" t="s">
        <v>1454</v>
      </c>
      <c r="AG14" s="39" t="s">
        <v>262</v>
      </c>
      <c r="AL14" s="3" t="s">
        <v>62</v>
      </c>
      <c r="AS14" s="2" t="s">
        <v>1483</v>
      </c>
      <c r="AT14" s="75">
        <v>9</v>
      </c>
    </row>
    <row r="15" spans="1:49" x14ac:dyDescent="0.25">
      <c r="B15" s="4"/>
      <c r="C15" s="4"/>
      <c r="I15" s="2" t="s">
        <v>114</v>
      </c>
      <c r="L15" s="2" t="s">
        <v>825</v>
      </c>
      <c r="M15" s="3" t="s">
        <v>164</v>
      </c>
      <c r="P15" s="2" t="s">
        <v>825</v>
      </c>
      <c r="Q15" s="3" t="s">
        <v>164</v>
      </c>
      <c r="V15" s="2" t="s">
        <v>1005</v>
      </c>
      <c r="W15" s="2" t="s">
        <v>1004</v>
      </c>
      <c r="X15" s="2" t="s">
        <v>807</v>
      </c>
      <c r="Y15" s="2" t="s">
        <v>353</v>
      </c>
      <c r="AD15" s="3"/>
      <c r="AE15" s="3"/>
      <c r="AF15" s="2" t="s">
        <v>1455</v>
      </c>
      <c r="AG15" s="39" t="s">
        <v>289</v>
      </c>
      <c r="AL15" s="3" t="s">
        <v>63</v>
      </c>
    </row>
    <row r="16" spans="1:49" x14ac:dyDescent="0.25">
      <c r="B16" s="4"/>
      <c r="C16" s="4"/>
      <c r="I16" s="2" t="s">
        <v>115</v>
      </c>
      <c r="L16" s="2" t="s">
        <v>898</v>
      </c>
      <c r="M16" s="3" t="s">
        <v>204</v>
      </c>
      <c r="P16" s="2" t="s">
        <v>898</v>
      </c>
      <c r="Q16" s="3" t="s">
        <v>204</v>
      </c>
      <c r="V16" s="2" t="s">
        <v>1021</v>
      </c>
      <c r="W16" s="2" t="s">
        <v>1020</v>
      </c>
      <c r="X16" s="2" t="s">
        <v>2483</v>
      </c>
      <c r="Y16" s="2" t="s">
        <v>2484</v>
      </c>
      <c r="AD16" s="3"/>
      <c r="AE16" s="3"/>
      <c r="AF16" s="2" t="s">
        <v>1456</v>
      </c>
      <c r="AG16" s="39" t="s">
        <v>265</v>
      </c>
      <c r="AL16" s="3" t="s">
        <v>64</v>
      </c>
    </row>
    <row r="17" spans="2:38" x14ac:dyDescent="0.25">
      <c r="B17" s="4"/>
      <c r="C17" s="4"/>
      <c r="I17" s="2" t="s">
        <v>116</v>
      </c>
      <c r="L17" s="2" t="s">
        <v>914</v>
      </c>
      <c r="M17" s="3" t="s">
        <v>218</v>
      </c>
      <c r="P17" s="2" t="s">
        <v>914</v>
      </c>
      <c r="Q17" s="3" t="s">
        <v>218</v>
      </c>
      <c r="V17" s="2" t="s">
        <v>1025</v>
      </c>
      <c r="W17" s="2" t="s">
        <v>1024</v>
      </c>
      <c r="X17" s="2" t="s">
        <v>2485</v>
      </c>
      <c r="Y17" s="2" t="s">
        <v>2486</v>
      </c>
      <c r="AF17" s="2" t="s">
        <v>1457</v>
      </c>
      <c r="AG17" s="39" t="s">
        <v>266</v>
      </c>
      <c r="AL17" s="3" t="s">
        <v>65</v>
      </c>
    </row>
    <row r="18" spans="2:38" x14ac:dyDescent="0.25">
      <c r="I18" s="2" t="s">
        <v>117</v>
      </c>
      <c r="L18" s="2" t="s">
        <v>840</v>
      </c>
      <c r="M18" s="3" t="s">
        <v>261</v>
      </c>
      <c r="P18" s="2" t="s">
        <v>840</v>
      </c>
      <c r="Q18" s="3" t="s">
        <v>261</v>
      </c>
      <c r="V18" s="2" t="s">
        <v>1114</v>
      </c>
      <c r="W18" s="2" t="s">
        <v>1113</v>
      </c>
      <c r="X18" s="2" t="s">
        <v>2487</v>
      </c>
      <c r="Y18" s="2" t="s">
        <v>2488</v>
      </c>
      <c r="AF18" s="2" t="s">
        <v>1458</v>
      </c>
      <c r="AG18" s="39" t="s">
        <v>267</v>
      </c>
      <c r="AL18" s="3" t="s">
        <v>66</v>
      </c>
    </row>
    <row r="19" spans="2:38" x14ac:dyDescent="0.25">
      <c r="I19" s="2" t="s">
        <v>327</v>
      </c>
      <c r="L19" s="2" t="s">
        <v>846</v>
      </c>
      <c r="M19" s="3" t="s">
        <v>182</v>
      </c>
      <c r="P19" s="2" t="s">
        <v>846</v>
      </c>
      <c r="Q19" s="3" t="s">
        <v>182</v>
      </c>
      <c r="V19" s="2" t="s">
        <v>1019</v>
      </c>
      <c r="W19" s="2" t="s">
        <v>1018</v>
      </c>
      <c r="X19" s="2" t="s">
        <v>1545</v>
      </c>
      <c r="Y19" s="2" t="s">
        <v>355</v>
      </c>
      <c r="AF19" s="2" t="s">
        <v>1459</v>
      </c>
      <c r="AG19" s="39" t="s">
        <v>268</v>
      </c>
      <c r="AL19" s="3" t="s">
        <v>67</v>
      </c>
    </row>
    <row r="20" spans="2:38" x14ac:dyDescent="0.25">
      <c r="I20" s="2" t="s">
        <v>328</v>
      </c>
      <c r="L20" s="2" t="s">
        <v>961</v>
      </c>
      <c r="M20" s="3" t="s">
        <v>262</v>
      </c>
      <c r="P20" s="2" t="s">
        <v>961</v>
      </c>
      <c r="Q20" s="3" t="s">
        <v>262</v>
      </c>
      <c r="V20" s="2" t="s">
        <v>1045</v>
      </c>
      <c r="W20" s="2" t="s">
        <v>172</v>
      </c>
      <c r="X20" s="2" t="s">
        <v>1546</v>
      </c>
      <c r="Y20" s="2" t="s">
        <v>356</v>
      </c>
      <c r="AF20" s="2" t="s">
        <v>1460</v>
      </c>
      <c r="AG20" s="39" t="s">
        <v>1461</v>
      </c>
      <c r="AL20" s="3" t="s">
        <v>68</v>
      </c>
    </row>
    <row r="21" spans="2:38" x14ac:dyDescent="0.25">
      <c r="I21" s="2" t="s">
        <v>326</v>
      </c>
      <c r="L21" s="2" t="s">
        <v>843</v>
      </c>
      <c r="M21" s="3" t="s">
        <v>179</v>
      </c>
      <c r="P21" s="2" t="s">
        <v>843</v>
      </c>
      <c r="Q21" s="3" t="s">
        <v>179</v>
      </c>
      <c r="V21" s="2" t="s">
        <v>1033</v>
      </c>
      <c r="W21" s="2" t="s">
        <v>1032</v>
      </c>
      <c r="X21" s="2" t="s">
        <v>800</v>
      </c>
      <c r="Y21" s="2" t="s">
        <v>364</v>
      </c>
      <c r="AF21" s="2" t="s">
        <v>1462</v>
      </c>
      <c r="AG21" s="39" t="s">
        <v>290</v>
      </c>
      <c r="AL21" s="3" t="s">
        <v>69</v>
      </c>
    </row>
    <row r="22" spans="2:38" x14ac:dyDescent="0.25">
      <c r="I22" s="2" t="s">
        <v>118</v>
      </c>
      <c r="L22" s="2" t="s">
        <v>844</v>
      </c>
      <c r="M22" s="3" t="s">
        <v>180</v>
      </c>
      <c r="P22" s="2" t="s">
        <v>844</v>
      </c>
      <c r="Q22" s="3" t="s">
        <v>180</v>
      </c>
      <c r="V22" s="2" t="s">
        <v>1028</v>
      </c>
      <c r="W22" s="2" t="s">
        <v>164</v>
      </c>
      <c r="X22" s="2" t="s">
        <v>2489</v>
      </c>
      <c r="Y22" s="2" t="s">
        <v>1544</v>
      </c>
      <c r="AF22" s="2" t="s">
        <v>1463</v>
      </c>
      <c r="AG22" s="39" t="s">
        <v>291</v>
      </c>
      <c r="AL22" s="3" t="s">
        <v>70</v>
      </c>
    </row>
    <row r="23" spans="2:38" x14ac:dyDescent="0.25">
      <c r="I23" s="2" t="s">
        <v>119</v>
      </c>
      <c r="L23" s="2" t="s">
        <v>845</v>
      </c>
      <c r="M23" s="3" t="s">
        <v>181</v>
      </c>
      <c r="P23" s="2" t="s">
        <v>845</v>
      </c>
      <c r="Q23" s="3" t="s">
        <v>181</v>
      </c>
      <c r="V23" s="2" t="s">
        <v>1027</v>
      </c>
      <c r="W23" s="2" t="s">
        <v>162</v>
      </c>
      <c r="X23" s="2" t="s">
        <v>801</v>
      </c>
      <c r="Y23" s="2" t="s">
        <v>363</v>
      </c>
      <c r="AF23" s="2" t="s">
        <v>1464</v>
      </c>
      <c r="AG23" s="39" t="s">
        <v>279</v>
      </c>
      <c r="AL23" s="3" t="s">
        <v>71</v>
      </c>
    </row>
    <row r="24" spans="2:38" x14ac:dyDescent="0.25">
      <c r="L24" s="2" t="s">
        <v>848</v>
      </c>
      <c r="M24" s="3" t="s">
        <v>183</v>
      </c>
      <c r="P24" s="2" t="s">
        <v>848</v>
      </c>
      <c r="Q24" s="3" t="s">
        <v>183</v>
      </c>
      <c r="V24" s="2" t="s">
        <v>1039</v>
      </c>
      <c r="W24" s="2" t="s">
        <v>1038</v>
      </c>
      <c r="X24" s="2" t="s">
        <v>802</v>
      </c>
      <c r="Y24" s="2" t="s">
        <v>361</v>
      </c>
      <c r="AF24" s="2" t="s">
        <v>1465</v>
      </c>
      <c r="AG24" s="39" t="s">
        <v>287</v>
      </c>
      <c r="AL24" s="3" t="s">
        <v>72</v>
      </c>
    </row>
    <row r="25" spans="2:38" x14ac:dyDescent="0.25">
      <c r="L25" s="2" t="s">
        <v>847</v>
      </c>
      <c r="M25" s="3" t="s">
        <v>263</v>
      </c>
      <c r="P25" s="2" t="s">
        <v>847</v>
      </c>
      <c r="Q25" s="3" t="s">
        <v>263</v>
      </c>
      <c r="V25" s="2" t="s">
        <v>1029</v>
      </c>
      <c r="W25" s="2" t="s">
        <v>165</v>
      </c>
      <c r="X25" s="2" t="s">
        <v>2490</v>
      </c>
      <c r="Y25" s="2" t="s">
        <v>2491</v>
      </c>
      <c r="AF25" s="2" t="s">
        <v>1466</v>
      </c>
      <c r="AG25" s="39" t="s">
        <v>292</v>
      </c>
      <c r="AL25" s="3" t="s">
        <v>73</v>
      </c>
    </row>
    <row r="26" spans="2:38" x14ac:dyDescent="0.25">
      <c r="L26" s="2" t="s">
        <v>849</v>
      </c>
      <c r="M26" s="3" t="s">
        <v>184</v>
      </c>
      <c r="P26" s="2" t="s">
        <v>849</v>
      </c>
      <c r="Q26" s="3" t="s">
        <v>184</v>
      </c>
      <c r="V26" s="2" t="s">
        <v>1054</v>
      </c>
      <c r="W26" s="2" t="s">
        <v>1053</v>
      </c>
      <c r="X26" s="2" t="s">
        <v>1547</v>
      </c>
      <c r="Y26" s="2" t="s">
        <v>1548</v>
      </c>
      <c r="AF26" s="2" t="s">
        <v>1467</v>
      </c>
      <c r="AG26" s="39" t="s">
        <v>293</v>
      </c>
      <c r="AL26" s="3" t="s">
        <v>74</v>
      </c>
    </row>
    <row r="27" spans="2:38" x14ac:dyDescent="0.25">
      <c r="L27" s="2" t="s">
        <v>852</v>
      </c>
      <c r="M27" s="3" t="s">
        <v>187</v>
      </c>
      <c r="P27" s="2" t="s">
        <v>852</v>
      </c>
      <c r="Q27" s="3" t="s">
        <v>187</v>
      </c>
      <c r="V27" s="2" t="s">
        <v>1037</v>
      </c>
      <c r="W27" s="2" t="s">
        <v>1036</v>
      </c>
      <c r="X27" s="2" t="s">
        <v>658</v>
      </c>
      <c r="Y27" s="2" t="s">
        <v>359</v>
      </c>
      <c r="AL27" s="3" t="s">
        <v>75</v>
      </c>
    </row>
    <row r="28" spans="2:38" x14ac:dyDescent="0.25">
      <c r="L28" s="2" t="s">
        <v>851</v>
      </c>
      <c r="M28" s="3" t="s">
        <v>186</v>
      </c>
      <c r="P28" s="2" t="s">
        <v>851</v>
      </c>
      <c r="Q28" s="3" t="s">
        <v>186</v>
      </c>
      <c r="V28" s="2" t="s">
        <v>1040</v>
      </c>
      <c r="W28" s="2" t="s">
        <v>169</v>
      </c>
      <c r="X28" s="2" t="s">
        <v>798</v>
      </c>
      <c r="Y28" s="2" t="s">
        <v>366</v>
      </c>
    </row>
    <row r="29" spans="2:38" x14ac:dyDescent="0.25">
      <c r="L29" s="2" t="s">
        <v>854</v>
      </c>
      <c r="M29" s="3" t="s">
        <v>190</v>
      </c>
      <c r="P29" s="2" t="s">
        <v>854</v>
      </c>
      <c r="Q29" s="3" t="s">
        <v>190</v>
      </c>
      <c r="V29" s="2" t="s">
        <v>1046</v>
      </c>
      <c r="W29" s="2" t="s">
        <v>173</v>
      </c>
      <c r="X29" s="2" t="s">
        <v>806</v>
      </c>
      <c r="Y29" s="2" t="s">
        <v>354</v>
      </c>
    </row>
    <row r="30" spans="2:38" x14ac:dyDescent="0.25">
      <c r="L30" s="2" t="s">
        <v>970</v>
      </c>
      <c r="M30" s="3" t="s">
        <v>189</v>
      </c>
      <c r="P30" s="2" t="s">
        <v>970</v>
      </c>
      <c r="Q30" s="3" t="s">
        <v>189</v>
      </c>
      <c r="V30" s="2" t="s">
        <v>1043</v>
      </c>
      <c r="W30" s="2" t="s">
        <v>170</v>
      </c>
      <c r="X30" s="2" t="s">
        <v>2492</v>
      </c>
      <c r="Y30" s="2" t="s">
        <v>2493</v>
      </c>
    </row>
    <row r="31" spans="2:38" x14ac:dyDescent="0.25">
      <c r="L31" s="2" t="s">
        <v>855</v>
      </c>
      <c r="M31" s="3" t="s">
        <v>264</v>
      </c>
      <c r="P31" s="2" t="s">
        <v>855</v>
      </c>
      <c r="Q31" s="3" t="s">
        <v>264</v>
      </c>
      <c r="V31" s="2" t="s">
        <v>1026</v>
      </c>
      <c r="W31" s="2" t="s">
        <v>161</v>
      </c>
      <c r="X31" s="2" t="s">
        <v>2494</v>
      </c>
      <c r="Y31" s="2" t="s">
        <v>2495</v>
      </c>
    </row>
    <row r="32" spans="2:38" x14ac:dyDescent="0.25">
      <c r="L32" s="2" t="s">
        <v>850</v>
      </c>
      <c r="M32" s="3" t="s">
        <v>185</v>
      </c>
      <c r="P32" s="2" t="s">
        <v>850</v>
      </c>
      <c r="Q32" s="3" t="s">
        <v>185</v>
      </c>
      <c r="V32" s="2" t="s">
        <v>1050</v>
      </c>
      <c r="W32" s="2" t="s">
        <v>1049</v>
      </c>
      <c r="X32" s="2" t="s">
        <v>1559</v>
      </c>
      <c r="Y32" s="2" t="s">
        <v>1560</v>
      </c>
    </row>
    <row r="33" spans="12:25" x14ac:dyDescent="0.25">
      <c r="L33" s="2" t="s">
        <v>853</v>
      </c>
      <c r="M33" s="3" t="s">
        <v>188</v>
      </c>
      <c r="P33" s="2" t="s">
        <v>853</v>
      </c>
      <c r="Q33" s="3" t="s">
        <v>188</v>
      </c>
      <c r="V33" s="2" t="s">
        <v>1048</v>
      </c>
      <c r="W33" s="2" t="s">
        <v>1047</v>
      </c>
      <c r="X33" s="2" t="s">
        <v>2496</v>
      </c>
      <c r="Y33" s="2" t="s">
        <v>2497</v>
      </c>
    </row>
    <row r="34" spans="12:25" x14ac:dyDescent="0.25">
      <c r="L34" s="2" t="s">
        <v>856</v>
      </c>
      <c r="M34" s="3" t="s">
        <v>191</v>
      </c>
      <c r="P34" s="2" t="s">
        <v>856</v>
      </c>
      <c r="Q34" s="3" t="s">
        <v>191</v>
      </c>
      <c r="V34" s="2" t="s">
        <v>1044</v>
      </c>
      <c r="W34" s="2" t="s">
        <v>171</v>
      </c>
      <c r="X34" s="2" t="s">
        <v>2498</v>
      </c>
      <c r="Y34" s="2" t="s">
        <v>2499</v>
      </c>
    </row>
    <row r="35" spans="12:25" x14ac:dyDescent="0.25">
      <c r="L35" s="2" t="s">
        <v>824</v>
      </c>
      <c r="M35" s="3" t="s">
        <v>163</v>
      </c>
      <c r="P35" s="2" t="s">
        <v>824</v>
      </c>
      <c r="Q35" s="3" t="s">
        <v>163</v>
      </c>
      <c r="V35" s="2" t="s">
        <v>1181</v>
      </c>
      <c r="W35" s="2" t="s">
        <v>1180</v>
      </c>
      <c r="X35" s="2" t="s">
        <v>2500</v>
      </c>
      <c r="Y35" s="2" t="s">
        <v>2501</v>
      </c>
    </row>
    <row r="36" spans="12:25" x14ac:dyDescent="0.25">
      <c r="L36" s="2" t="s">
        <v>858</v>
      </c>
      <c r="M36" s="3" t="s">
        <v>193</v>
      </c>
      <c r="P36" s="2" t="s">
        <v>858</v>
      </c>
      <c r="Q36" s="3" t="s">
        <v>193</v>
      </c>
      <c r="V36" s="2" t="s">
        <v>1418</v>
      </c>
      <c r="W36" s="2" t="s">
        <v>1417</v>
      </c>
      <c r="X36" s="2" t="s">
        <v>659</v>
      </c>
      <c r="Y36" s="2" t="s">
        <v>362</v>
      </c>
    </row>
    <row r="37" spans="12:25" x14ac:dyDescent="0.25">
      <c r="L37" s="2" t="s">
        <v>859</v>
      </c>
      <c r="M37" s="3" t="s">
        <v>194</v>
      </c>
      <c r="P37" s="2" t="s">
        <v>859</v>
      </c>
      <c r="Q37" s="3" t="s">
        <v>194</v>
      </c>
      <c r="V37" s="2" t="s">
        <v>1042</v>
      </c>
      <c r="W37" s="2" t="s">
        <v>1041</v>
      </c>
      <c r="X37" s="2" t="s">
        <v>2502</v>
      </c>
      <c r="Y37" s="2" t="s">
        <v>1554</v>
      </c>
    </row>
    <row r="38" spans="12:25" x14ac:dyDescent="0.25">
      <c r="L38" s="2" t="s">
        <v>952</v>
      </c>
      <c r="M38" s="3" t="s">
        <v>250</v>
      </c>
      <c r="P38" s="2" t="s">
        <v>952</v>
      </c>
      <c r="Q38" s="3" t="s">
        <v>250</v>
      </c>
      <c r="V38" s="2" t="s">
        <v>1031</v>
      </c>
      <c r="W38" s="2" t="s">
        <v>167</v>
      </c>
      <c r="X38" s="2" t="s">
        <v>2503</v>
      </c>
      <c r="Y38" s="2" t="s">
        <v>2504</v>
      </c>
    </row>
    <row r="39" spans="12:25" x14ac:dyDescent="0.25">
      <c r="L39" s="2" t="s">
        <v>857</v>
      </c>
      <c r="M39" s="3" t="s">
        <v>192</v>
      </c>
      <c r="P39" s="2" t="s">
        <v>857</v>
      </c>
      <c r="Q39" s="3" t="s">
        <v>192</v>
      </c>
      <c r="V39" s="2" t="s">
        <v>1030</v>
      </c>
      <c r="W39" s="2" t="s">
        <v>166</v>
      </c>
      <c r="X39" s="2" t="s">
        <v>296</v>
      </c>
      <c r="Y39" s="2" t="s">
        <v>296</v>
      </c>
    </row>
    <row r="40" spans="12:25" x14ac:dyDescent="0.25">
      <c r="L40" s="2" t="s">
        <v>887</v>
      </c>
      <c r="M40" s="3" t="s">
        <v>199</v>
      </c>
      <c r="P40" s="2" t="s">
        <v>887</v>
      </c>
      <c r="Q40" s="3" t="s">
        <v>199</v>
      </c>
      <c r="V40" s="2" t="s">
        <v>1035</v>
      </c>
      <c r="W40" s="2" t="s">
        <v>1034</v>
      </c>
      <c r="X40" s="2" t="s">
        <v>1557</v>
      </c>
      <c r="Y40" s="2" t="s">
        <v>1558</v>
      </c>
    </row>
    <row r="41" spans="12:25" x14ac:dyDescent="0.25">
      <c r="L41" s="2" t="s">
        <v>882</v>
      </c>
      <c r="M41" s="3" t="s">
        <v>881</v>
      </c>
      <c r="P41" s="2" t="s">
        <v>882</v>
      </c>
      <c r="Q41" s="3" t="s">
        <v>881</v>
      </c>
      <c r="V41" s="2" t="s">
        <v>1070</v>
      </c>
      <c r="W41" s="2" t="s">
        <v>1069</v>
      </c>
      <c r="X41" s="2" t="s">
        <v>2505</v>
      </c>
      <c r="Y41" s="2" t="s">
        <v>2506</v>
      </c>
    </row>
    <row r="42" spans="12:25" x14ac:dyDescent="0.25">
      <c r="L42" s="2" t="s">
        <v>883</v>
      </c>
      <c r="M42" s="3" t="s">
        <v>196</v>
      </c>
      <c r="P42" s="2" t="s">
        <v>883</v>
      </c>
      <c r="Q42" s="3" t="s">
        <v>196</v>
      </c>
      <c r="V42" s="2" t="s">
        <v>1073</v>
      </c>
      <c r="W42" s="2" t="s">
        <v>1072</v>
      </c>
      <c r="X42" s="2" t="s">
        <v>1660</v>
      </c>
      <c r="Y42" s="2" t="s">
        <v>391</v>
      </c>
    </row>
    <row r="43" spans="12:25" x14ac:dyDescent="0.25">
      <c r="L43" s="2" t="s">
        <v>839</v>
      </c>
      <c r="M43" s="3" t="s">
        <v>176</v>
      </c>
      <c r="P43" s="2" t="s">
        <v>839</v>
      </c>
      <c r="Q43" s="3" t="s">
        <v>176</v>
      </c>
      <c r="V43" s="2" t="s">
        <v>1068</v>
      </c>
      <c r="W43" s="2" t="s">
        <v>1067</v>
      </c>
      <c r="X43" s="2" t="s">
        <v>2507</v>
      </c>
      <c r="Y43" s="2" t="s">
        <v>1542</v>
      </c>
    </row>
    <row r="44" spans="12:25" x14ac:dyDescent="0.25">
      <c r="L44" s="2" t="s">
        <v>895</v>
      </c>
      <c r="M44" s="3" t="s">
        <v>201</v>
      </c>
      <c r="P44" s="2" t="s">
        <v>895</v>
      </c>
      <c r="Q44" s="3" t="s">
        <v>201</v>
      </c>
      <c r="V44" s="2" t="s">
        <v>1076</v>
      </c>
      <c r="W44" s="2" t="s">
        <v>1075</v>
      </c>
      <c r="X44" s="2" t="s">
        <v>2508</v>
      </c>
      <c r="Y44" s="2" t="s">
        <v>2509</v>
      </c>
    </row>
    <row r="45" spans="12:25" x14ac:dyDescent="0.25">
      <c r="L45" s="2" t="s">
        <v>884</v>
      </c>
      <c r="M45" s="3" t="s">
        <v>197</v>
      </c>
      <c r="P45" s="2" t="s">
        <v>884</v>
      </c>
      <c r="Q45" s="3" t="s">
        <v>197</v>
      </c>
      <c r="V45" s="2" t="s">
        <v>1094</v>
      </c>
      <c r="W45" s="2" t="s">
        <v>1093</v>
      </c>
      <c r="X45" s="2" t="s">
        <v>1561</v>
      </c>
      <c r="Y45" s="2" t="s">
        <v>1562</v>
      </c>
    </row>
    <row r="46" spans="12:25" x14ac:dyDescent="0.25">
      <c r="L46" s="2" t="s">
        <v>888</v>
      </c>
      <c r="M46" s="3" t="s">
        <v>200</v>
      </c>
      <c r="P46" s="2" t="s">
        <v>888</v>
      </c>
      <c r="Q46" s="3" t="s">
        <v>200</v>
      </c>
      <c r="V46" s="2" t="s">
        <v>1090</v>
      </c>
      <c r="W46" s="2" t="s">
        <v>1089</v>
      </c>
      <c r="X46" s="2" t="s">
        <v>1563</v>
      </c>
      <c r="Y46" s="2" t="s">
        <v>1564</v>
      </c>
    </row>
    <row r="47" spans="12:25" x14ac:dyDescent="0.25">
      <c r="L47" s="2" t="s">
        <v>899</v>
      </c>
      <c r="M47" s="3" t="s">
        <v>205</v>
      </c>
      <c r="P47" s="2" t="s">
        <v>899</v>
      </c>
      <c r="Q47" s="3" t="s">
        <v>205</v>
      </c>
      <c r="V47" s="2" t="s">
        <v>1096</v>
      </c>
      <c r="W47" s="2" t="s">
        <v>1095</v>
      </c>
      <c r="X47" s="2" t="s">
        <v>1565</v>
      </c>
      <c r="Y47" s="2" t="s">
        <v>1566</v>
      </c>
    </row>
    <row r="48" spans="12:25" x14ac:dyDescent="0.25">
      <c r="L48" s="2" t="s">
        <v>923</v>
      </c>
      <c r="M48" s="3" t="s">
        <v>282</v>
      </c>
      <c r="P48" s="2" t="s">
        <v>923</v>
      </c>
      <c r="Q48" s="3" t="s">
        <v>282</v>
      </c>
      <c r="V48" s="2" t="s">
        <v>1098</v>
      </c>
      <c r="W48" s="2" t="s">
        <v>1097</v>
      </c>
      <c r="X48" s="2" t="s">
        <v>2510</v>
      </c>
      <c r="Y48" s="2" t="s">
        <v>2511</v>
      </c>
    </row>
    <row r="49" spans="12:25" x14ac:dyDescent="0.25">
      <c r="L49" s="2" t="s">
        <v>897</v>
      </c>
      <c r="M49" s="3" t="s">
        <v>203</v>
      </c>
      <c r="P49" s="2" t="s">
        <v>897</v>
      </c>
      <c r="Q49" s="3" t="s">
        <v>203</v>
      </c>
      <c r="V49" s="2" t="s">
        <v>1092</v>
      </c>
      <c r="W49" s="2" t="s">
        <v>1091</v>
      </c>
      <c r="X49" s="2" t="s">
        <v>661</v>
      </c>
      <c r="Y49" s="2" t="s">
        <v>369</v>
      </c>
    </row>
    <row r="50" spans="12:25" x14ac:dyDescent="0.25">
      <c r="L50" s="2" t="s">
        <v>900</v>
      </c>
      <c r="M50" s="3" t="s">
        <v>206</v>
      </c>
      <c r="P50" s="2" t="s">
        <v>900</v>
      </c>
      <c r="Q50" s="3" t="s">
        <v>206</v>
      </c>
      <c r="V50" s="2" t="s">
        <v>1102</v>
      </c>
      <c r="W50" s="2" t="s">
        <v>1101</v>
      </c>
      <c r="X50" s="2" t="s">
        <v>2512</v>
      </c>
      <c r="Y50" s="2" t="s">
        <v>2513</v>
      </c>
    </row>
    <row r="51" spans="12:25" x14ac:dyDescent="0.25">
      <c r="L51" s="2" t="s">
        <v>885</v>
      </c>
      <c r="M51" s="3" t="s">
        <v>198</v>
      </c>
      <c r="P51" s="2" t="s">
        <v>885</v>
      </c>
      <c r="Q51" s="3" t="s">
        <v>198</v>
      </c>
      <c r="V51" s="2" t="s">
        <v>1366</v>
      </c>
      <c r="W51" s="2" t="s">
        <v>1365</v>
      </c>
      <c r="X51" s="2" t="s">
        <v>660</v>
      </c>
      <c r="Y51" s="2" t="s">
        <v>370</v>
      </c>
    </row>
    <row r="52" spans="12:25" x14ac:dyDescent="0.25">
      <c r="L52" s="2" t="s">
        <v>903</v>
      </c>
      <c r="M52" s="3" t="s">
        <v>207</v>
      </c>
      <c r="P52" s="2" t="s">
        <v>903</v>
      </c>
      <c r="Q52" s="3" t="s">
        <v>207</v>
      </c>
      <c r="V52" s="2" t="s">
        <v>1066</v>
      </c>
      <c r="W52" s="2" t="s">
        <v>176</v>
      </c>
      <c r="X52" s="2" t="s">
        <v>2514</v>
      </c>
      <c r="Y52" s="2" t="s">
        <v>2515</v>
      </c>
    </row>
    <row r="53" spans="12:25" x14ac:dyDescent="0.25">
      <c r="L53" s="2" t="s">
        <v>969</v>
      </c>
      <c r="M53" s="3" t="s">
        <v>208</v>
      </c>
      <c r="P53" s="2" t="s">
        <v>969</v>
      </c>
      <c r="Q53" s="3" t="s">
        <v>208</v>
      </c>
      <c r="V53" s="2" t="s">
        <v>1110</v>
      </c>
      <c r="W53" s="2" t="s">
        <v>1109</v>
      </c>
      <c r="X53" s="2" t="s">
        <v>1571</v>
      </c>
      <c r="Y53" s="2" t="s">
        <v>1572</v>
      </c>
    </row>
    <row r="54" spans="12:25" x14ac:dyDescent="0.25">
      <c r="L54" s="2" t="s">
        <v>910</v>
      </c>
      <c r="M54" s="3" t="s">
        <v>214</v>
      </c>
      <c r="P54" s="2" t="s">
        <v>910</v>
      </c>
      <c r="Q54" s="3" t="s">
        <v>214</v>
      </c>
      <c r="V54" s="2" t="s">
        <v>1104</v>
      </c>
      <c r="W54" s="2" t="s">
        <v>1103</v>
      </c>
      <c r="X54" s="2" t="s">
        <v>2516</v>
      </c>
      <c r="Y54" s="2" t="s">
        <v>2517</v>
      </c>
    </row>
    <row r="55" spans="12:25" x14ac:dyDescent="0.25">
      <c r="L55" s="2" t="s">
        <v>906</v>
      </c>
      <c r="M55" s="3" t="s">
        <v>210</v>
      </c>
      <c r="P55" s="2" t="s">
        <v>906</v>
      </c>
      <c r="Q55" s="3" t="s">
        <v>210</v>
      </c>
      <c r="V55" s="2" t="s">
        <v>1116</v>
      </c>
      <c r="W55" s="2" t="s">
        <v>1115</v>
      </c>
      <c r="X55" s="2" t="s">
        <v>2518</v>
      </c>
      <c r="Y55" s="2" t="s">
        <v>2519</v>
      </c>
    </row>
    <row r="56" spans="12:25" x14ac:dyDescent="0.25">
      <c r="L56" s="2" t="s">
        <v>905</v>
      </c>
      <c r="M56" s="3" t="s">
        <v>209</v>
      </c>
      <c r="P56" s="2" t="s">
        <v>905</v>
      </c>
      <c r="Q56" s="3" t="s">
        <v>209</v>
      </c>
      <c r="V56" s="2" t="s">
        <v>1122</v>
      </c>
      <c r="W56" s="2" t="s">
        <v>1121</v>
      </c>
      <c r="X56" s="2" t="s">
        <v>2520</v>
      </c>
      <c r="Y56" s="2" t="s">
        <v>2521</v>
      </c>
    </row>
    <row r="57" spans="12:25" x14ac:dyDescent="0.25">
      <c r="L57" s="2" t="s">
        <v>953</v>
      </c>
      <c r="M57" s="3" t="s">
        <v>251</v>
      </c>
      <c r="P57" s="2" t="s">
        <v>953</v>
      </c>
      <c r="Q57" s="3" t="s">
        <v>251</v>
      </c>
      <c r="V57" s="2" t="s">
        <v>1124</v>
      </c>
      <c r="W57" s="2" t="s">
        <v>189</v>
      </c>
      <c r="X57" s="2" t="s">
        <v>1569</v>
      </c>
      <c r="Y57" s="2" t="s">
        <v>1570</v>
      </c>
    </row>
    <row r="58" spans="12:25" x14ac:dyDescent="0.25">
      <c r="L58" s="2" t="s">
        <v>907</v>
      </c>
      <c r="M58" s="3" t="s">
        <v>211</v>
      </c>
      <c r="P58" s="2" t="s">
        <v>907</v>
      </c>
      <c r="Q58" s="3" t="s">
        <v>211</v>
      </c>
      <c r="V58" s="2" t="s">
        <v>1120</v>
      </c>
      <c r="W58" s="2" t="s">
        <v>1119</v>
      </c>
      <c r="X58" s="2" t="s">
        <v>2522</v>
      </c>
      <c r="Y58" s="2" t="s">
        <v>2523</v>
      </c>
    </row>
    <row r="59" spans="12:25" x14ac:dyDescent="0.25">
      <c r="L59" s="2" t="s">
        <v>908</v>
      </c>
      <c r="M59" s="3" t="s">
        <v>212</v>
      </c>
      <c r="P59" s="2" t="s">
        <v>908</v>
      </c>
      <c r="Q59" s="3" t="s">
        <v>212</v>
      </c>
      <c r="V59" s="2" t="s">
        <v>1118</v>
      </c>
      <c r="W59" s="2" t="s">
        <v>1117</v>
      </c>
      <c r="X59" s="2" t="s">
        <v>1573</v>
      </c>
      <c r="Y59" s="2" t="s">
        <v>1574</v>
      </c>
    </row>
    <row r="60" spans="12:25" x14ac:dyDescent="0.25">
      <c r="L60" s="2" t="s">
        <v>909</v>
      </c>
      <c r="M60" s="3" t="s">
        <v>213</v>
      </c>
      <c r="P60" s="2" t="s">
        <v>909</v>
      </c>
      <c r="Q60" s="3" t="s">
        <v>213</v>
      </c>
      <c r="V60" s="2" t="s">
        <v>1126</v>
      </c>
      <c r="W60" s="2" t="s">
        <v>1125</v>
      </c>
      <c r="X60" s="2" t="s">
        <v>795</v>
      </c>
      <c r="Y60" s="2" t="s">
        <v>372</v>
      </c>
    </row>
    <row r="61" spans="12:25" x14ac:dyDescent="0.25">
      <c r="L61" s="2" t="s">
        <v>915</v>
      </c>
      <c r="M61" s="3" t="s">
        <v>219</v>
      </c>
      <c r="P61" s="2" t="s">
        <v>915</v>
      </c>
      <c r="Q61" s="3" t="s">
        <v>219</v>
      </c>
      <c r="V61" s="2" t="s">
        <v>1135</v>
      </c>
      <c r="W61" s="2" t="s">
        <v>1134</v>
      </c>
      <c r="X61" s="2" t="s">
        <v>1589</v>
      </c>
      <c r="Y61" s="2" t="s">
        <v>1590</v>
      </c>
    </row>
    <row r="62" spans="12:25" x14ac:dyDescent="0.25">
      <c r="L62" s="2" t="s">
        <v>913</v>
      </c>
      <c r="M62" s="3" t="s">
        <v>217</v>
      </c>
      <c r="P62" s="2" t="s">
        <v>913</v>
      </c>
      <c r="Q62" s="3" t="s">
        <v>217</v>
      </c>
      <c r="V62" s="2" t="s">
        <v>1307</v>
      </c>
      <c r="W62" s="2" t="s">
        <v>1306</v>
      </c>
      <c r="X62" s="2" t="s">
        <v>1591</v>
      </c>
      <c r="Y62" s="2" t="s">
        <v>1592</v>
      </c>
    </row>
    <row r="63" spans="12:25" x14ac:dyDescent="0.25">
      <c r="L63" s="2" t="s">
        <v>912</v>
      </c>
      <c r="M63" s="3" t="s">
        <v>216</v>
      </c>
      <c r="P63" s="2" t="s">
        <v>912</v>
      </c>
      <c r="Q63" s="3" t="s">
        <v>216</v>
      </c>
      <c r="V63" s="2" t="s">
        <v>1375</v>
      </c>
      <c r="W63" s="2" t="s">
        <v>239</v>
      </c>
      <c r="X63" s="2" t="s">
        <v>1593</v>
      </c>
      <c r="Y63" s="2" t="s">
        <v>1594</v>
      </c>
    </row>
    <row r="64" spans="12:25" x14ac:dyDescent="0.25">
      <c r="L64" s="2" t="s">
        <v>960</v>
      </c>
      <c r="M64" s="3" t="s">
        <v>257</v>
      </c>
      <c r="P64" s="2" t="s">
        <v>960</v>
      </c>
      <c r="Q64" s="3" t="s">
        <v>257</v>
      </c>
      <c r="V64" s="2" t="s">
        <v>1127</v>
      </c>
      <c r="W64" s="2" t="s">
        <v>191</v>
      </c>
      <c r="X64" s="2" t="s">
        <v>797</v>
      </c>
      <c r="Y64" s="2" t="s">
        <v>367</v>
      </c>
    </row>
    <row r="65" spans="12:25" x14ac:dyDescent="0.25">
      <c r="L65" s="2" t="s">
        <v>917</v>
      </c>
      <c r="M65" s="3" t="s">
        <v>222</v>
      </c>
      <c r="P65" s="2" t="s">
        <v>917</v>
      </c>
      <c r="Q65" s="3" t="s">
        <v>222</v>
      </c>
      <c r="V65" s="2" t="s">
        <v>1142</v>
      </c>
      <c r="W65" s="2" t="s">
        <v>1141</v>
      </c>
      <c r="X65" s="2" t="s">
        <v>2524</v>
      </c>
      <c r="Y65" s="2" t="s">
        <v>2525</v>
      </c>
    </row>
    <row r="66" spans="12:25" x14ac:dyDescent="0.25">
      <c r="L66" s="2" t="s">
        <v>920</v>
      </c>
      <c r="M66" s="3" t="s">
        <v>223</v>
      </c>
      <c r="P66" s="2" t="s">
        <v>920</v>
      </c>
      <c r="Q66" s="3" t="s">
        <v>223</v>
      </c>
      <c r="V66" s="2" t="s">
        <v>1133</v>
      </c>
      <c r="W66" s="2" t="s">
        <v>1132</v>
      </c>
      <c r="X66" s="2" t="s">
        <v>2526</v>
      </c>
      <c r="Y66" s="2" t="s">
        <v>2527</v>
      </c>
    </row>
    <row r="67" spans="12:25" x14ac:dyDescent="0.25">
      <c r="L67" s="2" t="s">
        <v>921</v>
      </c>
      <c r="M67" s="3" t="s">
        <v>224</v>
      </c>
      <c r="P67" s="2" t="s">
        <v>921</v>
      </c>
      <c r="Q67" s="3" t="s">
        <v>224</v>
      </c>
      <c r="V67" s="2" t="s">
        <v>1138</v>
      </c>
      <c r="W67" s="2" t="s">
        <v>1137</v>
      </c>
      <c r="X67" s="2" t="s">
        <v>2528</v>
      </c>
      <c r="Y67" s="2" t="s">
        <v>2529</v>
      </c>
    </row>
    <row r="68" spans="12:25" x14ac:dyDescent="0.25">
      <c r="L68" s="2" t="s">
        <v>922</v>
      </c>
      <c r="M68" s="3" t="s">
        <v>225</v>
      </c>
      <c r="P68" s="2" t="s">
        <v>922</v>
      </c>
      <c r="Q68" s="3" t="s">
        <v>225</v>
      </c>
      <c r="V68" s="2" t="s">
        <v>1139</v>
      </c>
      <c r="W68" s="2" t="s">
        <v>193</v>
      </c>
      <c r="X68" s="2" t="s">
        <v>1575</v>
      </c>
      <c r="Y68" s="2" t="s">
        <v>1576</v>
      </c>
    </row>
    <row r="69" spans="12:25" x14ac:dyDescent="0.25">
      <c r="L69" s="2" t="s">
        <v>924</v>
      </c>
      <c r="M69" s="3" t="s">
        <v>226</v>
      </c>
      <c r="P69" s="2" t="s">
        <v>924</v>
      </c>
      <c r="Q69" s="3" t="s">
        <v>226</v>
      </c>
      <c r="V69" s="2" t="s">
        <v>1131</v>
      </c>
      <c r="W69" s="2" t="s">
        <v>1130</v>
      </c>
      <c r="X69" s="2" t="s">
        <v>796</v>
      </c>
      <c r="Y69" s="2" t="s">
        <v>368</v>
      </c>
    </row>
    <row r="70" spans="12:25" x14ac:dyDescent="0.25">
      <c r="L70" s="2" t="s">
        <v>930</v>
      </c>
      <c r="M70" s="3" t="s">
        <v>232</v>
      </c>
      <c r="P70" s="2" t="s">
        <v>930</v>
      </c>
      <c r="Q70" s="3" t="s">
        <v>232</v>
      </c>
      <c r="V70" s="2" t="s">
        <v>1150</v>
      </c>
      <c r="W70" s="2" t="s">
        <v>1149</v>
      </c>
      <c r="X70" s="2" t="s">
        <v>2530</v>
      </c>
      <c r="Y70" s="2" t="s">
        <v>2531</v>
      </c>
    </row>
    <row r="71" spans="12:25" x14ac:dyDescent="0.25">
      <c r="L71" s="2" t="s">
        <v>933</v>
      </c>
      <c r="M71" s="3" t="s">
        <v>235</v>
      </c>
      <c r="P71" s="2" t="s">
        <v>933</v>
      </c>
      <c r="Q71" s="3" t="s">
        <v>235</v>
      </c>
      <c r="V71" s="2" t="s">
        <v>1140</v>
      </c>
      <c r="W71" s="2" t="s">
        <v>194</v>
      </c>
      <c r="X71" s="2" t="s">
        <v>2532</v>
      </c>
      <c r="Y71" s="2" t="s">
        <v>2533</v>
      </c>
    </row>
    <row r="72" spans="12:25" x14ac:dyDescent="0.25">
      <c r="L72" s="2" t="s">
        <v>925</v>
      </c>
      <c r="M72" s="3" t="s">
        <v>227</v>
      </c>
      <c r="P72" s="2" t="s">
        <v>925</v>
      </c>
      <c r="Q72" s="3" t="s">
        <v>227</v>
      </c>
      <c r="V72" s="2" t="s">
        <v>1146</v>
      </c>
      <c r="W72" s="2" t="s">
        <v>1145</v>
      </c>
      <c r="X72" s="2" t="s">
        <v>2534</v>
      </c>
      <c r="Y72" s="2" t="s">
        <v>2535</v>
      </c>
    </row>
    <row r="73" spans="12:25" x14ac:dyDescent="0.25">
      <c r="L73" s="2" t="s">
        <v>926</v>
      </c>
      <c r="M73" s="3" t="s">
        <v>228</v>
      </c>
      <c r="P73" s="2" t="s">
        <v>926</v>
      </c>
      <c r="Q73" s="3" t="s">
        <v>228</v>
      </c>
      <c r="V73" s="2" t="s">
        <v>1155</v>
      </c>
      <c r="W73" s="2" t="s">
        <v>1154</v>
      </c>
      <c r="X73" s="2" t="s">
        <v>664</v>
      </c>
      <c r="Y73" s="2" t="s">
        <v>381</v>
      </c>
    </row>
    <row r="74" spans="12:25" x14ac:dyDescent="0.25">
      <c r="L74" s="2" t="s">
        <v>931</v>
      </c>
      <c r="M74" s="3" t="s">
        <v>233</v>
      </c>
      <c r="P74" s="2" t="s">
        <v>931</v>
      </c>
      <c r="Q74" s="3" t="s">
        <v>233</v>
      </c>
      <c r="V74" s="2" t="s">
        <v>1153</v>
      </c>
      <c r="W74" s="2" t="s">
        <v>1152</v>
      </c>
      <c r="X74" s="2" t="s">
        <v>2536</v>
      </c>
      <c r="Y74" s="2" t="s">
        <v>2537</v>
      </c>
    </row>
    <row r="75" spans="12:25" x14ac:dyDescent="0.25">
      <c r="L75" s="2" t="s">
        <v>935</v>
      </c>
      <c r="M75" s="3" t="s">
        <v>236</v>
      </c>
      <c r="P75" s="2" t="s">
        <v>935</v>
      </c>
      <c r="Q75" s="3" t="s">
        <v>236</v>
      </c>
      <c r="V75" s="2" t="s">
        <v>1136</v>
      </c>
      <c r="W75" s="2" t="s">
        <v>192</v>
      </c>
      <c r="X75" s="2" t="s">
        <v>2538</v>
      </c>
      <c r="Y75" s="2" t="s">
        <v>2539</v>
      </c>
    </row>
    <row r="76" spans="12:25" x14ac:dyDescent="0.25">
      <c r="L76" s="2" t="s">
        <v>928</v>
      </c>
      <c r="M76" s="3" t="s">
        <v>230</v>
      </c>
      <c r="P76" s="2" t="s">
        <v>928</v>
      </c>
      <c r="Q76" s="3" t="s">
        <v>230</v>
      </c>
      <c r="V76" s="2" t="s">
        <v>1144</v>
      </c>
      <c r="W76" s="2" t="s">
        <v>1143</v>
      </c>
      <c r="X76" s="2" t="s">
        <v>2540</v>
      </c>
      <c r="Y76" s="2" t="s">
        <v>2541</v>
      </c>
    </row>
    <row r="77" spans="12:25" x14ac:dyDescent="0.25">
      <c r="L77" s="2" t="s">
        <v>916</v>
      </c>
      <c r="M77" s="3" t="s">
        <v>221</v>
      </c>
      <c r="P77" s="2" t="s">
        <v>916</v>
      </c>
      <c r="Q77" s="3" t="s">
        <v>221</v>
      </c>
      <c r="V77" s="2" t="s">
        <v>1157</v>
      </c>
      <c r="W77" s="2" t="s">
        <v>1156</v>
      </c>
      <c r="X77" s="2" t="s">
        <v>2542</v>
      </c>
      <c r="Y77" s="2" t="s">
        <v>2543</v>
      </c>
    </row>
    <row r="78" spans="12:25" x14ac:dyDescent="0.25">
      <c r="L78" s="2" t="s">
        <v>927</v>
      </c>
      <c r="M78" s="3" t="s">
        <v>229</v>
      </c>
      <c r="P78" s="2" t="s">
        <v>927</v>
      </c>
      <c r="Q78" s="3" t="s">
        <v>229</v>
      </c>
      <c r="V78" s="2" t="s">
        <v>1159</v>
      </c>
      <c r="W78" s="2" t="s">
        <v>1158</v>
      </c>
      <c r="X78" s="2" t="s">
        <v>2544</v>
      </c>
      <c r="Y78" s="2" t="s">
        <v>1599</v>
      </c>
    </row>
    <row r="79" spans="12:25" x14ac:dyDescent="0.25">
      <c r="L79" s="2" t="s">
        <v>932</v>
      </c>
      <c r="M79" s="3" t="s">
        <v>234</v>
      </c>
      <c r="P79" s="2" t="s">
        <v>932</v>
      </c>
      <c r="Q79" s="3" t="s">
        <v>234</v>
      </c>
      <c r="V79" s="2" t="s">
        <v>1169</v>
      </c>
      <c r="W79" s="2" t="s">
        <v>1168</v>
      </c>
      <c r="X79" s="2" t="s">
        <v>2545</v>
      </c>
      <c r="Y79" s="2" t="s">
        <v>2546</v>
      </c>
    </row>
    <row r="80" spans="12:25" x14ac:dyDescent="0.25">
      <c r="L80" s="2" t="s">
        <v>860</v>
      </c>
      <c r="M80" s="3" t="s">
        <v>195</v>
      </c>
      <c r="P80" s="2" t="s">
        <v>860</v>
      </c>
      <c r="Q80" s="3" t="s">
        <v>195</v>
      </c>
      <c r="V80" s="2" t="s">
        <v>1163</v>
      </c>
      <c r="W80" s="2" t="s">
        <v>1162</v>
      </c>
      <c r="X80" s="2" t="s">
        <v>794</v>
      </c>
      <c r="Y80" s="2" t="s">
        <v>371</v>
      </c>
    </row>
    <row r="81" spans="12:25" x14ac:dyDescent="0.25">
      <c r="L81" s="2" t="s">
        <v>929</v>
      </c>
      <c r="M81" s="3" t="s">
        <v>231</v>
      </c>
      <c r="P81" s="2" t="s">
        <v>929</v>
      </c>
      <c r="Q81" s="3" t="s">
        <v>231</v>
      </c>
      <c r="V81" s="2" t="s">
        <v>1165</v>
      </c>
      <c r="W81" s="2" t="s">
        <v>1164</v>
      </c>
      <c r="X81" s="2" t="s">
        <v>2547</v>
      </c>
      <c r="Y81" s="2" t="s">
        <v>2548</v>
      </c>
    </row>
    <row r="82" spans="12:25" x14ac:dyDescent="0.25">
      <c r="L82" s="2" t="s">
        <v>938</v>
      </c>
      <c r="M82" s="3" t="s">
        <v>239</v>
      </c>
      <c r="P82" s="2" t="s">
        <v>938</v>
      </c>
      <c r="Q82" s="3" t="s">
        <v>239</v>
      </c>
      <c r="V82" s="2" t="s">
        <v>1161</v>
      </c>
      <c r="W82" s="2" t="s">
        <v>1160</v>
      </c>
      <c r="X82" s="2" t="s">
        <v>2549</v>
      </c>
      <c r="Y82" s="2" t="s">
        <v>2550</v>
      </c>
    </row>
    <row r="83" spans="12:25" x14ac:dyDescent="0.25">
      <c r="L83" s="2" t="s">
        <v>821</v>
      </c>
      <c r="M83" s="3" t="s">
        <v>160</v>
      </c>
      <c r="P83" s="2" t="s">
        <v>821</v>
      </c>
      <c r="Q83" s="3" t="s">
        <v>160</v>
      </c>
      <c r="V83" s="2" t="s">
        <v>1179</v>
      </c>
      <c r="W83" s="2" t="s">
        <v>1178</v>
      </c>
      <c r="X83" s="2" t="s">
        <v>2551</v>
      </c>
      <c r="Y83" s="2" t="s">
        <v>2552</v>
      </c>
    </row>
    <row r="84" spans="12:25" x14ac:dyDescent="0.25">
      <c r="L84" s="2" t="s">
        <v>946</v>
      </c>
      <c r="M84" s="3" t="s">
        <v>283</v>
      </c>
      <c r="P84" s="2" t="s">
        <v>946</v>
      </c>
      <c r="Q84" s="3" t="s">
        <v>283</v>
      </c>
      <c r="V84" s="2" t="s">
        <v>1171</v>
      </c>
      <c r="W84" s="2" t="s">
        <v>268</v>
      </c>
      <c r="X84" s="2" t="s">
        <v>2553</v>
      </c>
      <c r="Y84" s="2" t="s">
        <v>2554</v>
      </c>
    </row>
    <row r="85" spans="12:25" x14ac:dyDescent="0.25">
      <c r="L85" s="2" t="s">
        <v>940</v>
      </c>
      <c r="M85" s="3" t="s">
        <v>241</v>
      </c>
      <c r="P85" s="2" t="s">
        <v>940</v>
      </c>
      <c r="Q85" s="3" t="s">
        <v>241</v>
      </c>
      <c r="V85" s="2" t="s">
        <v>1183</v>
      </c>
      <c r="W85" s="2" t="s">
        <v>1182</v>
      </c>
      <c r="X85" s="2" t="s">
        <v>2555</v>
      </c>
      <c r="Y85" s="2" t="s">
        <v>2556</v>
      </c>
    </row>
    <row r="86" spans="12:25" x14ac:dyDescent="0.25">
      <c r="L86" s="2" t="s">
        <v>943</v>
      </c>
      <c r="M86" s="3" t="s">
        <v>244</v>
      </c>
      <c r="P86" s="2" t="s">
        <v>943</v>
      </c>
      <c r="Q86" s="3" t="s">
        <v>244</v>
      </c>
      <c r="V86" s="2" t="s">
        <v>1185</v>
      </c>
      <c r="W86" s="2" t="s">
        <v>1184</v>
      </c>
      <c r="X86" s="2" t="s">
        <v>3196</v>
      </c>
      <c r="Y86" s="2" t="s">
        <v>601</v>
      </c>
    </row>
    <row r="87" spans="12:25" x14ac:dyDescent="0.25">
      <c r="L87" s="2" t="s">
        <v>942</v>
      </c>
      <c r="M87" s="3" t="s">
        <v>243</v>
      </c>
      <c r="P87" s="2" t="s">
        <v>942</v>
      </c>
      <c r="Q87" s="3" t="s">
        <v>243</v>
      </c>
      <c r="V87" s="2" t="s">
        <v>1173</v>
      </c>
      <c r="W87" s="2" t="s">
        <v>1172</v>
      </c>
      <c r="X87" s="2" t="s">
        <v>3197</v>
      </c>
      <c r="Y87" s="2" t="s">
        <v>602</v>
      </c>
    </row>
    <row r="88" spans="12:25" x14ac:dyDescent="0.25">
      <c r="L88" s="2" t="s">
        <v>939</v>
      </c>
      <c r="M88" s="3" t="s">
        <v>240</v>
      </c>
      <c r="P88" s="2" t="s">
        <v>939</v>
      </c>
      <c r="Q88" s="3" t="s">
        <v>240</v>
      </c>
      <c r="V88" s="2" t="s">
        <v>1187</v>
      </c>
      <c r="W88" s="2" t="s">
        <v>1186</v>
      </c>
      <c r="X88" s="2" t="s">
        <v>3198</v>
      </c>
      <c r="Y88" s="2" t="s">
        <v>603</v>
      </c>
    </row>
    <row r="89" spans="12:25" x14ac:dyDescent="0.25">
      <c r="L89" s="2" t="s">
        <v>941</v>
      </c>
      <c r="M89" s="3" t="s">
        <v>242</v>
      </c>
      <c r="P89" s="2" t="s">
        <v>941</v>
      </c>
      <c r="Q89" s="3" t="s">
        <v>242</v>
      </c>
      <c r="V89" s="2" t="s">
        <v>1177</v>
      </c>
      <c r="W89" s="2" t="s">
        <v>1176</v>
      </c>
      <c r="X89" s="2" t="s">
        <v>3199</v>
      </c>
      <c r="Y89" s="2" t="s">
        <v>604</v>
      </c>
    </row>
    <row r="90" spans="12:25" x14ac:dyDescent="0.25">
      <c r="L90" s="2" t="s">
        <v>944</v>
      </c>
      <c r="M90" s="3" t="s">
        <v>245</v>
      </c>
      <c r="P90" s="2" t="s">
        <v>944</v>
      </c>
      <c r="Q90" s="3" t="s">
        <v>245</v>
      </c>
      <c r="V90" s="2" t="s">
        <v>1175</v>
      </c>
      <c r="W90" s="2" t="s">
        <v>1174</v>
      </c>
      <c r="X90" s="2" t="s">
        <v>3200</v>
      </c>
      <c r="Y90" s="2" t="s">
        <v>605</v>
      </c>
    </row>
    <row r="91" spans="12:25" x14ac:dyDescent="0.25">
      <c r="L91" s="2" t="s">
        <v>836</v>
      </c>
      <c r="M91" s="3" t="s">
        <v>175</v>
      </c>
      <c r="P91" s="2" t="s">
        <v>836</v>
      </c>
      <c r="Q91" s="3" t="s">
        <v>175</v>
      </c>
      <c r="V91" s="2" t="s">
        <v>1189</v>
      </c>
      <c r="W91" s="2" t="s">
        <v>1188</v>
      </c>
      <c r="X91" s="2" t="s">
        <v>3201</v>
      </c>
      <c r="Y91" s="2" t="s">
        <v>606</v>
      </c>
    </row>
    <row r="92" spans="12:25" x14ac:dyDescent="0.25">
      <c r="L92" s="2" t="s">
        <v>945</v>
      </c>
      <c r="M92" s="3" t="s">
        <v>246</v>
      </c>
      <c r="P92" s="2" t="s">
        <v>945</v>
      </c>
      <c r="Q92" s="3" t="s">
        <v>246</v>
      </c>
      <c r="V92" s="2" t="s">
        <v>1193</v>
      </c>
      <c r="W92" s="2" t="s">
        <v>1192</v>
      </c>
      <c r="X92" s="2" t="s">
        <v>3202</v>
      </c>
      <c r="Y92" s="2" t="s">
        <v>626</v>
      </c>
    </row>
    <row r="93" spans="12:25" x14ac:dyDescent="0.25">
      <c r="L93" s="2" t="s">
        <v>936</v>
      </c>
      <c r="M93" s="3" t="s">
        <v>237</v>
      </c>
      <c r="P93" s="2" t="s">
        <v>936</v>
      </c>
      <c r="Q93" s="3" t="s">
        <v>237</v>
      </c>
      <c r="V93" s="2" t="s">
        <v>1197</v>
      </c>
      <c r="W93" s="2" t="s">
        <v>1196</v>
      </c>
      <c r="X93" s="2" t="s">
        <v>3203</v>
      </c>
      <c r="Y93" s="2" t="s">
        <v>596</v>
      </c>
    </row>
    <row r="94" spans="12:25" x14ac:dyDescent="0.25">
      <c r="L94" s="2" t="s">
        <v>948</v>
      </c>
      <c r="M94" s="3" t="s">
        <v>248</v>
      </c>
      <c r="P94" s="2" t="s">
        <v>948</v>
      </c>
      <c r="Q94" s="3" t="s">
        <v>248</v>
      </c>
      <c r="V94" s="2" t="s">
        <v>1430</v>
      </c>
      <c r="W94" s="2" t="s">
        <v>1429</v>
      </c>
      <c r="X94" s="2" t="s">
        <v>3204</v>
      </c>
      <c r="Y94" s="2" t="s">
        <v>597</v>
      </c>
    </row>
    <row r="95" spans="12:25" x14ac:dyDescent="0.25">
      <c r="L95" s="2" t="s">
        <v>947</v>
      </c>
      <c r="M95" s="3" t="s">
        <v>247</v>
      </c>
      <c r="P95" s="2" t="s">
        <v>947</v>
      </c>
      <c r="Q95" s="3" t="s">
        <v>247</v>
      </c>
      <c r="V95" s="2" t="s">
        <v>1191</v>
      </c>
      <c r="W95" s="2" t="s">
        <v>1190</v>
      </c>
      <c r="X95" s="2" t="s">
        <v>3205</v>
      </c>
      <c r="Y95" s="2" t="s">
        <v>598</v>
      </c>
    </row>
    <row r="96" spans="12:25" x14ac:dyDescent="0.25">
      <c r="L96" s="2" t="s">
        <v>949</v>
      </c>
      <c r="M96" s="3" t="s">
        <v>249</v>
      </c>
      <c r="P96" s="2" t="s">
        <v>949</v>
      </c>
      <c r="Q96" s="3" t="s">
        <v>249</v>
      </c>
      <c r="V96" s="2" t="s">
        <v>1195</v>
      </c>
      <c r="W96" s="2" t="s">
        <v>1194</v>
      </c>
      <c r="X96" s="2" t="s">
        <v>3206</v>
      </c>
      <c r="Y96" s="2" t="s">
        <v>599</v>
      </c>
    </row>
    <row r="97" spans="12:25" x14ac:dyDescent="0.25">
      <c r="L97" s="2" t="s">
        <v>937</v>
      </c>
      <c r="M97" s="3" t="s">
        <v>238</v>
      </c>
      <c r="P97" s="2" t="s">
        <v>937</v>
      </c>
      <c r="Q97" s="3" t="s">
        <v>238</v>
      </c>
      <c r="V97" s="2" t="s">
        <v>1434</v>
      </c>
      <c r="W97" s="2" t="s">
        <v>1433</v>
      </c>
      <c r="X97" s="2" t="s">
        <v>3207</v>
      </c>
      <c r="Y97" s="2" t="s">
        <v>600</v>
      </c>
    </row>
    <row r="98" spans="12:25" x14ac:dyDescent="0.25">
      <c r="L98" s="2" t="s">
        <v>954</v>
      </c>
      <c r="M98" s="3" t="s">
        <v>286</v>
      </c>
      <c r="P98" s="2" t="s">
        <v>954</v>
      </c>
      <c r="Q98" s="3" t="s">
        <v>286</v>
      </c>
      <c r="V98" s="2" t="s">
        <v>1211</v>
      </c>
      <c r="W98" s="2" t="s">
        <v>1210</v>
      </c>
      <c r="X98" s="2" t="s">
        <v>2557</v>
      </c>
      <c r="Y98" s="2" t="s">
        <v>2558</v>
      </c>
    </row>
    <row r="99" spans="12:25" x14ac:dyDescent="0.25">
      <c r="L99" s="2" t="s">
        <v>955</v>
      </c>
      <c r="M99" s="3" t="s">
        <v>252</v>
      </c>
      <c r="P99" s="2" t="s">
        <v>955</v>
      </c>
      <c r="Q99" s="3" t="s">
        <v>252</v>
      </c>
      <c r="V99" s="2" t="s">
        <v>1201</v>
      </c>
      <c r="W99" s="2" t="s">
        <v>199</v>
      </c>
      <c r="X99" s="2" t="s">
        <v>2559</v>
      </c>
      <c r="Y99" s="2" t="s">
        <v>2560</v>
      </c>
    </row>
    <row r="100" spans="12:25" x14ac:dyDescent="0.25">
      <c r="L100" s="2" t="s">
        <v>959</v>
      </c>
      <c r="M100" s="3" t="s">
        <v>256</v>
      </c>
      <c r="P100" s="2" t="s">
        <v>959</v>
      </c>
      <c r="Q100" s="3" t="s">
        <v>256</v>
      </c>
      <c r="V100" s="2" t="s">
        <v>1071</v>
      </c>
      <c r="W100" s="2" t="s">
        <v>159</v>
      </c>
      <c r="X100" s="2" t="s">
        <v>792</v>
      </c>
      <c r="Y100" s="2" t="s">
        <v>374</v>
      </c>
    </row>
    <row r="101" spans="12:25" x14ac:dyDescent="0.25">
      <c r="L101" s="2" t="s">
        <v>957</v>
      </c>
      <c r="M101" s="3" t="s">
        <v>254</v>
      </c>
      <c r="P101" s="2" t="s">
        <v>957</v>
      </c>
      <c r="Q101" s="3" t="s">
        <v>254</v>
      </c>
      <c r="V101" s="2" t="s">
        <v>1056</v>
      </c>
      <c r="W101" s="2" t="s">
        <v>1055</v>
      </c>
      <c r="X101" s="2" t="s">
        <v>2561</v>
      </c>
      <c r="Y101" s="2" t="s">
        <v>1861</v>
      </c>
    </row>
    <row r="102" spans="12:25" x14ac:dyDescent="0.25">
      <c r="L102" s="2" t="s">
        <v>958</v>
      </c>
      <c r="M102" s="3" t="s">
        <v>255</v>
      </c>
      <c r="P102" s="2" t="s">
        <v>958</v>
      </c>
      <c r="Q102" s="3" t="s">
        <v>255</v>
      </c>
      <c r="V102" s="2" t="s">
        <v>1082</v>
      </c>
      <c r="W102" s="2" t="s">
        <v>1081</v>
      </c>
      <c r="X102" s="2" t="s">
        <v>1595</v>
      </c>
      <c r="Y102" s="2" t="s">
        <v>379</v>
      </c>
    </row>
    <row r="103" spans="12:25" x14ac:dyDescent="0.25">
      <c r="L103" s="2" t="s">
        <v>956</v>
      </c>
      <c r="M103" s="3" t="s">
        <v>253</v>
      </c>
      <c r="P103" s="2" t="s">
        <v>956</v>
      </c>
      <c r="Q103" s="3" t="s">
        <v>253</v>
      </c>
      <c r="V103" s="2" t="s">
        <v>1213</v>
      </c>
      <c r="W103" s="2" t="s">
        <v>1212</v>
      </c>
      <c r="X103" s="2" t="s">
        <v>2562</v>
      </c>
      <c r="Y103" s="2" t="s">
        <v>1552</v>
      </c>
    </row>
    <row r="104" spans="12:25" x14ac:dyDescent="0.25">
      <c r="L104" s="2" t="s">
        <v>837</v>
      </c>
      <c r="M104" s="3" t="s">
        <v>259</v>
      </c>
      <c r="P104" s="2" t="s">
        <v>837</v>
      </c>
      <c r="Q104" s="3" t="s">
        <v>259</v>
      </c>
      <c r="V104" s="2" t="s">
        <v>1329</v>
      </c>
      <c r="W104" s="2" t="s">
        <v>1328</v>
      </c>
      <c r="X104" s="2" t="s">
        <v>2563</v>
      </c>
      <c r="Y104" s="2" t="s">
        <v>2564</v>
      </c>
    </row>
    <row r="105" spans="12:25" x14ac:dyDescent="0.25">
      <c r="L105" s="2" t="s">
        <v>838</v>
      </c>
      <c r="M105" s="3" t="s">
        <v>260</v>
      </c>
      <c r="P105" s="2" t="s">
        <v>838</v>
      </c>
      <c r="Q105" s="3" t="s">
        <v>260</v>
      </c>
      <c r="V105" s="2" t="s">
        <v>1199</v>
      </c>
      <c r="W105" s="2" t="s">
        <v>1198</v>
      </c>
      <c r="X105" s="2" t="s">
        <v>1669</v>
      </c>
      <c r="Y105" s="2" t="s">
        <v>1670</v>
      </c>
    </row>
    <row r="106" spans="12:25" x14ac:dyDescent="0.25">
      <c r="L106" s="2" t="s">
        <v>896</v>
      </c>
      <c r="M106" s="3" t="s">
        <v>202</v>
      </c>
      <c r="P106" s="2" t="s">
        <v>896</v>
      </c>
      <c r="Q106" s="3" t="s">
        <v>202</v>
      </c>
      <c r="V106" s="2" t="s">
        <v>1200</v>
      </c>
      <c r="W106" s="2" t="s">
        <v>258</v>
      </c>
      <c r="X106" s="2" t="s">
        <v>2565</v>
      </c>
      <c r="Y106" s="2" t="s">
        <v>2566</v>
      </c>
    </row>
    <row r="107" spans="12:25" x14ac:dyDescent="0.25">
      <c r="L107" s="2" t="s">
        <v>966</v>
      </c>
      <c r="M107" s="3" t="s">
        <v>279</v>
      </c>
      <c r="P107" s="2" t="s">
        <v>966</v>
      </c>
      <c r="Q107" s="3" t="s">
        <v>279</v>
      </c>
      <c r="V107" s="2" t="s">
        <v>1202</v>
      </c>
      <c r="W107" s="2" t="s">
        <v>200</v>
      </c>
      <c r="X107" s="2" t="s">
        <v>2567</v>
      </c>
      <c r="Y107" s="2" t="s">
        <v>2568</v>
      </c>
    </row>
    <row r="108" spans="12:25" x14ac:dyDescent="0.25">
      <c r="L108" s="2" t="s">
        <v>889</v>
      </c>
      <c r="M108" s="3" t="s">
        <v>269</v>
      </c>
      <c r="P108" s="2" t="s">
        <v>889</v>
      </c>
      <c r="Q108" s="3" t="s">
        <v>269</v>
      </c>
      <c r="V108" s="2" t="s">
        <v>1058</v>
      </c>
      <c r="W108" s="2" t="s">
        <v>1057</v>
      </c>
      <c r="X108" s="2" t="s">
        <v>804</v>
      </c>
      <c r="Y108" s="2" t="s">
        <v>358</v>
      </c>
    </row>
    <row r="109" spans="12:25" x14ac:dyDescent="0.25">
      <c r="L109" s="2" t="s">
        <v>890</v>
      </c>
      <c r="M109" s="3" t="s">
        <v>270</v>
      </c>
      <c r="P109" s="2" t="s">
        <v>890</v>
      </c>
      <c r="Q109" s="3" t="s">
        <v>270</v>
      </c>
      <c r="V109" s="2" t="s">
        <v>1074</v>
      </c>
      <c r="W109" s="2" t="s">
        <v>261</v>
      </c>
      <c r="X109" s="2" t="s">
        <v>789</v>
      </c>
      <c r="Y109" s="2" t="s">
        <v>377</v>
      </c>
    </row>
    <row r="110" spans="12:25" x14ac:dyDescent="0.25">
      <c r="L110" s="2" t="s">
        <v>891</v>
      </c>
      <c r="M110" s="3" t="s">
        <v>271</v>
      </c>
      <c r="P110" s="2" t="s">
        <v>891</v>
      </c>
      <c r="Q110" s="3" t="s">
        <v>271</v>
      </c>
      <c r="V110" s="2" t="s">
        <v>1204</v>
      </c>
      <c r="W110" s="2" t="s">
        <v>1203</v>
      </c>
      <c r="X110" s="2" t="s">
        <v>790</v>
      </c>
      <c r="Y110" s="2" t="s">
        <v>625</v>
      </c>
    </row>
    <row r="111" spans="12:25" x14ac:dyDescent="0.25">
      <c r="L111" s="2" t="s">
        <v>892</v>
      </c>
      <c r="M111" s="3" t="s">
        <v>272</v>
      </c>
      <c r="P111" s="2" t="s">
        <v>892</v>
      </c>
      <c r="Q111" s="3" t="s">
        <v>272</v>
      </c>
      <c r="V111" s="2" t="s">
        <v>1063</v>
      </c>
      <c r="W111" s="2" t="s">
        <v>260</v>
      </c>
      <c r="X111" s="2" t="s">
        <v>2569</v>
      </c>
      <c r="Y111" s="2" t="s">
        <v>2570</v>
      </c>
    </row>
    <row r="112" spans="12:25" x14ac:dyDescent="0.25">
      <c r="L112" s="2" t="s">
        <v>893</v>
      </c>
      <c r="M112" s="3" t="s">
        <v>273</v>
      </c>
      <c r="P112" s="2" t="s">
        <v>893</v>
      </c>
      <c r="Q112" s="3" t="s">
        <v>273</v>
      </c>
      <c r="V112" s="2" t="s">
        <v>1428</v>
      </c>
      <c r="W112" s="2" t="s">
        <v>1427</v>
      </c>
      <c r="X112" s="2" t="s">
        <v>788</v>
      </c>
      <c r="Y112" s="2" t="s">
        <v>376</v>
      </c>
    </row>
    <row r="113" spans="12:25" x14ac:dyDescent="0.25">
      <c r="L113" s="2" t="s">
        <v>894</v>
      </c>
      <c r="M113" s="3" t="s">
        <v>274</v>
      </c>
      <c r="P113" s="2" t="s">
        <v>894</v>
      </c>
      <c r="Q113" s="3" t="s">
        <v>274</v>
      </c>
      <c r="V113" s="2" t="s">
        <v>1167</v>
      </c>
      <c r="W113" s="2" t="s">
        <v>1166</v>
      </c>
      <c r="X113" s="2" t="s">
        <v>2571</v>
      </c>
      <c r="Y113" s="2" t="s">
        <v>2572</v>
      </c>
    </row>
    <row r="114" spans="12:25" x14ac:dyDescent="0.25">
      <c r="L114" s="2" t="s">
        <v>911</v>
      </c>
      <c r="M114" s="3" t="s">
        <v>215</v>
      </c>
      <c r="P114" s="2" t="s">
        <v>911</v>
      </c>
      <c r="Q114" s="3" t="s">
        <v>215</v>
      </c>
      <c r="V114" s="2" t="s">
        <v>1080</v>
      </c>
      <c r="W114" s="2" t="s">
        <v>1079</v>
      </c>
      <c r="X114" s="2" t="s">
        <v>663</v>
      </c>
      <c r="Y114" s="2" t="s">
        <v>378</v>
      </c>
    </row>
    <row r="115" spans="12:25" x14ac:dyDescent="0.25">
      <c r="L115" s="2" t="s">
        <v>934</v>
      </c>
      <c r="M115" s="3" t="s">
        <v>158</v>
      </c>
      <c r="P115" s="2" t="s">
        <v>934</v>
      </c>
      <c r="Q115" s="3" t="s">
        <v>158</v>
      </c>
      <c r="V115" s="2" t="s">
        <v>1209</v>
      </c>
      <c r="W115" s="2" t="s">
        <v>1208</v>
      </c>
      <c r="X115" s="2" t="s">
        <v>2573</v>
      </c>
      <c r="Y115" s="2" t="s">
        <v>2574</v>
      </c>
    </row>
    <row r="116" spans="12:25" x14ac:dyDescent="0.25">
      <c r="L116" s="2" t="s">
        <v>842</v>
      </c>
      <c r="M116" s="3" t="s">
        <v>178</v>
      </c>
      <c r="P116" s="2" t="s">
        <v>842</v>
      </c>
      <c r="Q116" s="3" t="s">
        <v>178</v>
      </c>
      <c r="V116" s="2" t="s">
        <v>1215</v>
      </c>
      <c r="W116" s="2" t="s">
        <v>1214</v>
      </c>
      <c r="X116" s="2" t="s">
        <v>2575</v>
      </c>
      <c r="Y116" s="2" t="s">
        <v>2576</v>
      </c>
    </row>
    <row r="117" spans="12:25" x14ac:dyDescent="0.25">
      <c r="L117" s="2" t="s">
        <v>901</v>
      </c>
      <c r="M117" s="3" t="s">
        <v>275</v>
      </c>
      <c r="P117" s="2" t="s">
        <v>901</v>
      </c>
      <c r="Q117" s="3" t="s">
        <v>275</v>
      </c>
      <c r="V117" s="2" t="s">
        <v>1226</v>
      </c>
      <c r="W117" s="2" t="s">
        <v>208</v>
      </c>
      <c r="X117" s="2" t="s">
        <v>2577</v>
      </c>
      <c r="Y117" s="2" t="s">
        <v>2578</v>
      </c>
    </row>
    <row r="118" spans="12:25" x14ac:dyDescent="0.25">
      <c r="L118" s="2" t="s">
        <v>886</v>
      </c>
      <c r="M118" s="3" t="s">
        <v>258</v>
      </c>
      <c r="P118" s="2" t="s">
        <v>886</v>
      </c>
      <c r="Q118" s="3" t="s">
        <v>258</v>
      </c>
      <c r="V118" s="2" t="s">
        <v>1232</v>
      </c>
      <c r="W118" s="2" t="s">
        <v>1231</v>
      </c>
      <c r="X118" s="2" t="s">
        <v>2579</v>
      </c>
      <c r="Y118" s="2" t="s">
        <v>2580</v>
      </c>
    </row>
    <row r="119" spans="12:25" x14ac:dyDescent="0.25">
      <c r="L119" s="2" t="s">
        <v>902</v>
      </c>
      <c r="M119" s="3" t="s">
        <v>276</v>
      </c>
      <c r="P119" s="2" t="s">
        <v>902</v>
      </c>
      <c r="Q119" s="3" t="s">
        <v>276</v>
      </c>
      <c r="V119" s="2" t="s">
        <v>1217</v>
      </c>
      <c r="W119" s="2" t="s">
        <v>1216</v>
      </c>
      <c r="X119" s="2" t="s">
        <v>2581</v>
      </c>
      <c r="Y119" s="2" t="s">
        <v>2582</v>
      </c>
    </row>
    <row r="120" spans="12:25" x14ac:dyDescent="0.25">
      <c r="L120" s="2" t="s">
        <v>904</v>
      </c>
      <c r="M120" s="3" t="s">
        <v>277</v>
      </c>
      <c r="P120" s="2" t="s">
        <v>904</v>
      </c>
      <c r="Q120" s="3" t="s">
        <v>277</v>
      </c>
      <c r="V120" s="2" t="s">
        <v>1225</v>
      </c>
      <c r="W120" s="2" t="s">
        <v>1224</v>
      </c>
      <c r="X120" s="2" t="s">
        <v>793</v>
      </c>
      <c r="Y120" s="2" t="s">
        <v>373</v>
      </c>
    </row>
    <row r="121" spans="12:25" x14ac:dyDescent="0.25">
      <c r="L121" s="2" t="s">
        <v>962</v>
      </c>
      <c r="M121" s="3" t="s">
        <v>265</v>
      </c>
      <c r="P121" s="2" t="s">
        <v>962</v>
      </c>
      <c r="Q121" s="3" t="s">
        <v>265</v>
      </c>
      <c r="V121" s="2" t="s">
        <v>1234</v>
      </c>
      <c r="W121" s="2" t="s">
        <v>1233</v>
      </c>
      <c r="X121" s="2" t="s">
        <v>791</v>
      </c>
      <c r="Y121" s="2" t="s">
        <v>375</v>
      </c>
    </row>
    <row r="122" spans="12:25" x14ac:dyDescent="0.25">
      <c r="L122" s="2" t="s">
        <v>965</v>
      </c>
      <c r="M122" s="3" t="s">
        <v>268</v>
      </c>
      <c r="P122" s="2" t="s">
        <v>965</v>
      </c>
      <c r="Q122" s="3" t="s">
        <v>268</v>
      </c>
      <c r="V122" s="2" t="s">
        <v>1221</v>
      </c>
      <c r="W122" s="2" t="s">
        <v>1220</v>
      </c>
      <c r="X122" s="2" t="s">
        <v>662</v>
      </c>
      <c r="Y122" s="2" t="s">
        <v>380</v>
      </c>
    </row>
    <row r="123" spans="12:25" x14ac:dyDescent="0.25">
      <c r="L123" s="2" t="s">
        <v>963</v>
      </c>
      <c r="M123" s="3" t="s">
        <v>266</v>
      </c>
      <c r="P123" s="2" t="s">
        <v>963</v>
      </c>
      <c r="Q123" s="3" t="s">
        <v>266</v>
      </c>
      <c r="V123" s="2" t="s">
        <v>1228</v>
      </c>
      <c r="W123" s="2" t="s">
        <v>1227</v>
      </c>
      <c r="X123" s="2" t="s">
        <v>1600</v>
      </c>
      <c r="Y123" s="2" t="s">
        <v>1601</v>
      </c>
    </row>
    <row r="124" spans="12:25" x14ac:dyDescent="0.25">
      <c r="L124" s="2" t="s">
        <v>964</v>
      </c>
      <c r="M124" s="3" t="s">
        <v>267</v>
      </c>
      <c r="P124" s="2" t="s">
        <v>964</v>
      </c>
      <c r="Q124" s="3" t="s">
        <v>267</v>
      </c>
      <c r="V124" s="2" t="s">
        <v>1230</v>
      </c>
      <c r="W124" s="2" t="s">
        <v>1229</v>
      </c>
      <c r="X124" s="2" t="s">
        <v>1604</v>
      </c>
      <c r="Y124" s="2" t="s">
        <v>1605</v>
      </c>
    </row>
    <row r="125" spans="12:25" x14ac:dyDescent="0.25">
      <c r="L125" s="2" t="s">
        <v>862</v>
      </c>
      <c r="M125" s="3" t="s">
        <v>861</v>
      </c>
      <c r="P125" s="2" t="s">
        <v>862</v>
      </c>
      <c r="Q125" s="3" t="s">
        <v>861</v>
      </c>
      <c r="V125" s="2" t="s">
        <v>1253</v>
      </c>
      <c r="W125" s="2" t="s">
        <v>1252</v>
      </c>
      <c r="X125" s="2" t="s">
        <v>2583</v>
      </c>
      <c r="Y125" s="2" t="s">
        <v>2584</v>
      </c>
    </row>
    <row r="126" spans="12:25" x14ac:dyDescent="0.25">
      <c r="L126" s="2" t="s">
        <v>864</v>
      </c>
      <c r="M126" s="3" t="s">
        <v>863</v>
      </c>
      <c r="P126" s="2" t="s">
        <v>864</v>
      </c>
      <c r="Q126" s="3" t="s">
        <v>863</v>
      </c>
      <c r="V126" s="2" t="s">
        <v>1244</v>
      </c>
      <c r="W126" s="2" t="s">
        <v>1243</v>
      </c>
      <c r="X126" s="2" t="s">
        <v>1567</v>
      </c>
      <c r="Y126" s="2" t="s">
        <v>1568</v>
      </c>
    </row>
    <row r="127" spans="12:25" x14ac:dyDescent="0.25">
      <c r="L127" s="2" t="s">
        <v>866</v>
      </c>
      <c r="M127" s="3" t="s">
        <v>865</v>
      </c>
      <c r="P127" s="2" t="s">
        <v>866</v>
      </c>
      <c r="Q127" s="3" t="s">
        <v>865</v>
      </c>
      <c r="V127" s="2" t="s">
        <v>1269</v>
      </c>
      <c r="W127" s="2" t="s">
        <v>1268</v>
      </c>
      <c r="X127" s="2" t="s">
        <v>1602</v>
      </c>
      <c r="Y127" s="2" t="s">
        <v>1603</v>
      </c>
    </row>
    <row r="128" spans="12:25" x14ac:dyDescent="0.25">
      <c r="L128" s="2" t="s">
        <v>868</v>
      </c>
      <c r="M128" s="3" t="s">
        <v>867</v>
      </c>
      <c r="P128" s="2" t="s">
        <v>868</v>
      </c>
      <c r="Q128" s="3" t="s">
        <v>867</v>
      </c>
      <c r="V128" s="2" t="s">
        <v>1273</v>
      </c>
      <c r="W128" s="2" t="s">
        <v>1272</v>
      </c>
      <c r="X128" s="2" t="s">
        <v>2585</v>
      </c>
      <c r="Y128" s="2" t="s">
        <v>2586</v>
      </c>
    </row>
    <row r="129" spans="12:25" x14ac:dyDescent="0.25">
      <c r="L129" s="2" t="s">
        <v>870</v>
      </c>
      <c r="M129" s="3" t="s">
        <v>869</v>
      </c>
      <c r="P129" s="2" t="s">
        <v>870</v>
      </c>
      <c r="Q129" s="3" t="s">
        <v>869</v>
      </c>
      <c r="V129" s="2" t="s">
        <v>1267</v>
      </c>
      <c r="W129" s="2" t="s">
        <v>1266</v>
      </c>
      <c r="X129" s="2" t="s">
        <v>1609</v>
      </c>
      <c r="Y129" s="2" t="s">
        <v>1610</v>
      </c>
    </row>
    <row r="130" spans="12:25" x14ac:dyDescent="0.25">
      <c r="L130" s="2" t="s">
        <v>872</v>
      </c>
      <c r="M130" s="3" t="s">
        <v>871</v>
      </c>
      <c r="P130" s="2" t="s">
        <v>872</v>
      </c>
      <c r="Q130" s="3" t="s">
        <v>871</v>
      </c>
      <c r="V130" s="2" t="s">
        <v>1248</v>
      </c>
      <c r="W130" s="2" t="s">
        <v>155</v>
      </c>
      <c r="X130" s="2" t="s">
        <v>1611</v>
      </c>
      <c r="Y130" s="2" t="s">
        <v>1612</v>
      </c>
    </row>
    <row r="131" spans="12:25" x14ac:dyDescent="0.25">
      <c r="L131" s="2" t="s">
        <v>874</v>
      </c>
      <c r="M131" s="3" t="s">
        <v>873</v>
      </c>
      <c r="P131" s="2" t="s">
        <v>874</v>
      </c>
      <c r="Q131" s="3" t="s">
        <v>873</v>
      </c>
      <c r="V131" s="2" t="s">
        <v>1263</v>
      </c>
      <c r="W131" s="2" t="s">
        <v>1262</v>
      </c>
      <c r="X131" s="302" t="s">
        <v>1613</v>
      </c>
      <c r="Y131" s="2" t="s">
        <v>1614</v>
      </c>
    </row>
    <row r="132" spans="12:25" x14ac:dyDescent="0.25">
      <c r="L132" s="2" t="s">
        <v>876</v>
      </c>
      <c r="M132" s="3" t="s">
        <v>875</v>
      </c>
      <c r="P132" s="2" t="s">
        <v>876</v>
      </c>
      <c r="Q132" s="3" t="s">
        <v>875</v>
      </c>
      <c r="V132" s="2" t="s">
        <v>1236</v>
      </c>
      <c r="W132" s="2" t="s">
        <v>1235</v>
      </c>
      <c r="X132" s="2" t="s">
        <v>1615</v>
      </c>
      <c r="Y132" s="2" t="s">
        <v>1616</v>
      </c>
    </row>
    <row r="133" spans="12:25" x14ac:dyDescent="0.25">
      <c r="L133" s="2" t="s">
        <v>878</v>
      </c>
      <c r="M133" s="3" t="s">
        <v>877</v>
      </c>
      <c r="P133" s="2" t="s">
        <v>878</v>
      </c>
      <c r="Q133" s="3" t="s">
        <v>877</v>
      </c>
      <c r="V133" s="2" t="s">
        <v>1246</v>
      </c>
      <c r="W133" s="2" t="s">
        <v>1245</v>
      </c>
      <c r="X133" s="2" t="s">
        <v>1596</v>
      </c>
      <c r="Y133" s="2" t="s">
        <v>1597</v>
      </c>
    </row>
    <row r="134" spans="12:25" x14ac:dyDescent="0.25">
      <c r="L134" s="2" t="s">
        <v>880</v>
      </c>
      <c r="M134" s="3" t="s">
        <v>879</v>
      </c>
      <c r="P134" s="2" t="s">
        <v>880</v>
      </c>
      <c r="Q134" s="3" t="s">
        <v>879</v>
      </c>
      <c r="V134" s="2" t="s">
        <v>1257</v>
      </c>
      <c r="W134" s="2" t="s">
        <v>1256</v>
      </c>
      <c r="X134" s="2" t="s">
        <v>2587</v>
      </c>
      <c r="Y134" s="2" t="s">
        <v>2588</v>
      </c>
    </row>
    <row r="135" spans="12:25" x14ac:dyDescent="0.25">
      <c r="L135" s="2" t="s">
        <v>951</v>
      </c>
      <c r="M135" s="3" t="s">
        <v>285</v>
      </c>
      <c r="P135" s="2" t="s">
        <v>951</v>
      </c>
      <c r="Q135" s="3" t="s">
        <v>285</v>
      </c>
      <c r="V135" s="2" t="s">
        <v>1259</v>
      </c>
      <c r="W135" s="2" t="s">
        <v>1258</v>
      </c>
      <c r="X135" s="2" t="s">
        <v>1617</v>
      </c>
      <c r="Y135" s="2" t="s">
        <v>1618</v>
      </c>
    </row>
    <row r="136" spans="12:25" x14ac:dyDescent="0.25">
      <c r="L136" s="2" t="s">
        <v>950</v>
      </c>
      <c r="M136" s="3" t="s">
        <v>284</v>
      </c>
      <c r="P136" s="2" t="s">
        <v>950</v>
      </c>
      <c r="Q136" s="3" t="s">
        <v>284</v>
      </c>
      <c r="V136" s="2" t="s">
        <v>1265</v>
      </c>
      <c r="W136" s="2" t="s">
        <v>1264</v>
      </c>
      <c r="X136" s="2" t="s">
        <v>2589</v>
      </c>
      <c r="Y136" s="2" t="s">
        <v>1626</v>
      </c>
    </row>
    <row r="137" spans="12:25" x14ac:dyDescent="0.25">
      <c r="L137" s="2" t="s">
        <v>918</v>
      </c>
      <c r="M137" s="3" t="s">
        <v>280</v>
      </c>
      <c r="P137" s="2" t="s">
        <v>918</v>
      </c>
      <c r="Q137" s="3" t="s">
        <v>280</v>
      </c>
      <c r="V137" s="2" t="s">
        <v>1432</v>
      </c>
      <c r="W137" s="2" t="s">
        <v>1431</v>
      </c>
      <c r="X137" s="2" t="s">
        <v>1623</v>
      </c>
      <c r="Y137" s="2" t="s">
        <v>1624</v>
      </c>
    </row>
    <row r="138" spans="12:25" x14ac:dyDescent="0.25">
      <c r="L138" s="2" t="s">
        <v>919</v>
      </c>
      <c r="M138" s="3" t="s">
        <v>281</v>
      </c>
      <c r="P138" s="2" t="s">
        <v>919</v>
      </c>
      <c r="Q138" s="3" t="s">
        <v>281</v>
      </c>
      <c r="V138" s="2" t="s">
        <v>1247</v>
      </c>
      <c r="W138" s="2" t="s">
        <v>210</v>
      </c>
      <c r="X138" s="2" t="s">
        <v>1619</v>
      </c>
      <c r="Y138" s="2" t="s">
        <v>1620</v>
      </c>
    </row>
    <row r="139" spans="12:25" x14ac:dyDescent="0.25">
      <c r="L139" s="2" t="s">
        <v>968</v>
      </c>
      <c r="M139" s="3" t="s">
        <v>292</v>
      </c>
      <c r="P139" s="2" t="s">
        <v>968</v>
      </c>
      <c r="Q139" s="3" t="s">
        <v>292</v>
      </c>
      <c r="V139" s="2" t="s">
        <v>1271</v>
      </c>
      <c r="W139" s="2" t="s">
        <v>1270</v>
      </c>
      <c r="X139" s="2" t="s">
        <v>2590</v>
      </c>
      <c r="Y139" s="2" t="s">
        <v>2591</v>
      </c>
    </row>
    <row r="140" spans="12:25" x14ac:dyDescent="0.25">
      <c r="L140" s="2" t="s">
        <v>967</v>
      </c>
      <c r="M140" s="3" t="s">
        <v>287</v>
      </c>
      <c r="P140" s="2" t="s">
        <v>967</v>
      </c>
      <c r="Q140" s="3" t="s">
        <v>287</v>
      </c>
      <c r="V140" s="2" t="s">
        <v>1123</v>
      </c>
      <c r="W140" s="2" t="s">
        <v>188</v>
      </c>
      <c r="X140" s="2" t="s">
        <v>2592</v>
      </c>
      <c r="Y140" s="2" t="s">
        <v>2593</v>
      </c>
    </row>
    <row r="141" spans="12:25" x14ac:dyDescent="0.25">
      <c r="M141" s="3"/>
      <c r="Q141" s="3"/>
      <c r="V141" s="2" t="s">
        <v>1402</v>
      </c>
      <c r="W141" s="2" t="s">
        <v>1401</v>
      </c>
      <c r="X141" s="2" t="s">
        <v>2594</v>
      </c>
      <c r="Y141" s="2" t="s">
        <v>2595</v>
      </c>
    </row>
    <row r="142" spans="12:25" x14ac:dyDescent="0.25">
      <c r="V142" s="2" t="s">
        <v>1240</v>
      </c>
      <c r="W142" s="2" t="s">
        <v>1239</v>
      </c>
      <c r="X142" s="2" t="s">
        <v>2596</v>
      </c>
      <c r="Y142" s="2" t="s">
        <v>2597</v>
      </c>
    </row>
    <row r="143" spans="12:25" x14ac:dyDescent="0.25">
      <c r="V143" s="2" t="s">
        <v>1238</v>
      </c>
      <c r="W143" s="2" t="s">
        <v>1237</v>
      </c>
      <c r="X143" s="2" t="s">
        <v>1633</v>
      </c>
      <c r="Y143" s="2" t="s">
        <v>1634</v>
      </c>
    </row>
    <row r="144" spans="12:25" x14ac:dyDescent="0.25">
      <c r="V144" s="2" t="s">
        <v>1251</v>
      </c>
      <c r="W144" s="2" t="s">
        <v>1250</v>
      </c>
      <c r="X144" s="2" t="s">
        <v>2598</v>
      </c>
      <c r="Y144" s="2" t="s">
        <v>2599</v>
      </c>
    </row>
    <row r="145" spans="22:25" x14ac:dyDescent="0.25">
      <c r="V145" s="2" t="s">
        <v>1242</v>
      </c>
      <c r="W145" s="2" t="s">
        <v>1241</v>
      </c>
      <c r="X145" s="2" t="s">
        <v>1627</v>
      </c>
      <c r="Y145" s="2" t="s">
        <v>1628</v>
      </c>
    </row>
    <row r="146" spans="22:25" x14ac:dyDescent="0.25">
      <c r="V146" s="2" t="s">
        <v>1261</v>
      </c>
      <c r="W146" s="2" t="s">
        <v>1260</v>
      </c>
      <c r="X146" s="2" t="s">
        <v>1621</v>
      </c>
      <c r="Y146" s="2" t="s">
        <v>1622</v>
      </c>
    </row>
    <row r="147" spans="22:25" x14ac:dyDescent="0.25">
      <c r="V147" s="2" t="s">
        <v>1275</v>
      </c>
      <c r="W147" s="2" t="s">
        <v>1274</v>
      </c>
      <c r="X147" s="2" t="s">
        <v>2600</v>
      </c>
      <c r="Y147" s="2" t="s">
        <v>2601</v>
      </c>
    </row>
    <row r="148" spans="22:25" x14ac:dyDescent="0.25">
      <c r="V148" s="2" t="s">
        <v>1249</v>
      </c>
      <c r="W148" s="2" t="s">
        <v>156</v>
      </c>
      <c r="X148" s="2" t="s">
        <v>2602</v>
      </c>
      <c r="Y148" s="2" t="s">
        <v>2603</v>
      </c>
    </row>
    <row r="149" spans="22:25" x14ac:dyDescent="0.25">
      <c r="V149" s="2" t="s">
        <v>1277</v>
      </c>
      <c r="W149" s="2" t="s">
        <v>1276</v>
      </c>
      <c r="X149" s="2" t="s">
        <v>2604</v>
      </c>
      <c r="Y149" s="2" t="s">
        <v>2605</v>
      </c>
    </row>
    <row r="150" spans="22:25" x14ac:dyDescent="0.25">
      <c r="V150" s="2" t="s">
        <v>1296</v>
      </c>
      <c r="W150" s="2" t="s">
        <v>1295</v>
      </c>
      <c r="X150" s="2" t="s">
        <v>2606</v>
      </c>
      <c r="Y150" s="2" t="s">
        <v>2607</v>
      </c>
    </row>
    <row r="151" spans="22:25" x14ac:dyDescent="0.25">
      <c r="V151" s="2" t="s">
        <v>1294</v>
      </c>
      <c r="W151" s="2" t="s">
        <v>1293</v>
      </c>
      <c r="X151" s="2" t="s">
        <v>2608</v>
      </c>
      <c r="Y151" s="2" t="s">
        <v>2609</v>
      </c>
    </row>
    <row r="152" spans="22:25" x14ac:dyDescent="0.25">
      <c r="V152" s="2" t="s">
        <v>1292</v>
      </c>
      <c r="W152" s="2" t="s">
        <v>1291</v>
      </c>
      <c r="X152" s="2" t="s">
        <v>2610</v>
      </c>
      <c r="Y152" s="2" t="s">
        <v>2611</v>
      </c>
    </row>
    <row r="153" spans="22:25" x14ac:dyDescent="0.25">
      <c r="V153" s="2" t="s">
        <v>1279</v>
      </c>
      <c r="W153" s="2" t="s">
        <v>1278</v>
      </c>
      <c r="X153" s="2" t="s">
        <v>2612</v>
      </c>
      <c r="Y153" s="2" t="s">
        <v>2613</v>
      </c>
    </row>
    <row r="154" spans="22:25" x14ac:dyDescent="0.25">
      <c r="V154" s="2" t="s">
        <v>1299</v>
      </c>
      <c r="W154" s="2" t="s">
        <v>213</v>
      </c>
      <c r="X154" s="2" t="s">
        <v>2614</v>
      </c>
      <c r="Y154" s="2" t="s">
        <v>2615</v>
      </c>
    </row>
    <row r="155" spans="22:25" x14ac:dyDescent="0.25">
      <c r="V155" s="2" t="s">
        <v>1286</v>
      </c>
      <c r="W155" s="2" t="s">
        <v>1285</v>
      </c>
      <c r="X155" s="2" t="s">
        <v>2616</v>
      </c>
      <c r="Y155" s="2" t="s">
        <v>2617</v>
      </c>
    </row>
    <row r="156" spans="22:25" x14ac:dyDescent="0.25">
      <c r="V156" s="2" t="s">
        <v>1007</v>
      </c>
      <c r="W156" s="2" t="s">
        <v>1006</v>
      </c>
      <c r="X156" s="2" t="s">
        <v>2618</v>
      </c>
      <c r="Y156" s="2" t="s">
        <v>2619</v>
      </c>
    </row>
    <row r="157" spans="22:25" x14ac:dyDescent="0.25">
      <c r="V157" s="2" t="s">
        <v>1288</v>
      </c>
      <c r="W157" s="2" t="s">
        <v>1287</v>
      </c>
      <c r="X157" s="2" t="s">
        <v>2620</v>
      </c>
      <c r="Y157" s="2" t="s">
        <v>2621</v>
      </c>
    </row>
    <row r="158" spans="22:25" x14ac:dyDescent="0.25">
      <c r="V158" s="2" t="s">
        <v>1281</v>
      </c>
      <c r="W158" s="2" t="s">
        <v>1280</v>
      </c>
      <c r="X158" s="2" t="s">
        <v>2622</v>
      </c>
      <c r="Y158" s="2" t="s">
        <v>2623</v>
      </c>
    </row>
    <row r="159" spans="22:25" x14ac:dyDescent="0.25">
      <c r="V159" s="2" t="s">
        <v>1284</v>
      </c>
      <c r="W159" s="2" t="s">
        <v>1283</v>
      </c>
      <c r="X159" s="2" t="s">
        <v>2624</v>
      </c>
      <c r="Y159" s="2" t="s">
        <v>2625</v>
      </c>
    </row>
    <row r="160" spans="22:25" x14ac:dyDescent="0.25">
      <c r="V160" s="2" t="s">
        <v>1298</v>
      </c>
      <c r="W160" s="2" t="s">
        <v>1297</v>
      </c>
      <c r="X160" s="2" t="s">
        <v>2626</v>
      </c>
      <c r="Y160" s="2" t="s">
        <v>2627</v>
      </c>
    </row>
    <row r="161" spans="22:25" x14ac:dyDescent="0.25">
      <c r="V161" s="2" t="s">
        <v>1206</v>
      </c>
      <c r="W161" s="2" t="s">
        <v>205</v>
      </c>
      <c r="X161" s="2" t="s">
        <v>1607</v>
      </c>
      <c r="Y161" s="2" t="s">
        <v>1608</v>
      </c>
    </row>
    <row r="162" spans="22:25" x14ac:dyDescent="0.25">
      <c r="V162" s="2" t="s">
        <v>1255</v>
      </c>
      <c r="W162" s="2" t="s">
        <v>1254</v>
      </c>
      <c r="X162" s="2" t="s">
        <v>2628</v>
      </c>
      <c r="Y162" s="2" t="s">
        <v>2629</v>
      </c>
    </row>
    <row r="163" spans="22:25" x14ac:dyDescent="0.25">
      <c r="V163" s="2" t="s">
        <v>1282</v>
      </c>
      <c r="W163" s="2" t="s">
        <v>212</v>
      </c>
      <c r="X163" s="2" t="s">
        <v>2630</v>
      </c>
      <c r="Y163" s="2" t="s">
        <v>2631</v>
      </c>
    </row>
    <row r="164" spans="22:25" x14ac:dyDescent="0.25">
      <c r="V164" s="2" t="s">
        <v>1290</v>
      </c>
      <c r="W164" s="2" t="s">
        <v>1289</v>
      </c>
      <c r="X164" s="2" t="s">
        <v>2632</v>
      </c>
      <c r="Y164" s="2" t="s">
        <v>2633</v>
      </c>
    </row>
    <row r="165" spans="22:25" x14ac:dyDescent="0.25">
      <c r="V165" s="2" t="s">
        <v>1301</v>
      </c>
      <c r="W165" s="2" t="s">
        <v>1300</v>
      </c>
      <c r="X165" s="2" t="s">
        <v>2634</v>
      </c>
      <c r="Y165" s="2" t="s">
        <v>2635</v>
      </c>
    </row>
    <row r="166" spans="22:25" x14ac:dyDescent="0.25">
      <c r="V166" s="2" t="s">
        <v>1303</v>
      </c>
      <c r="W166" s="2" t="s">
        <v>1302</v>
      </c>
      <c r="X166" s="2" t="s">
        <v>2636</v>
      </c>
      <c r="Y166" s="2" t="s">
        <v>2637</v>
      </c>
    </row>
    <row r="167" spans="22:25" x14ac:dyDescent="0.25">
      <c r="V167" s="2" t="s">
        <v>1388</v>
      </c>
      <c r="W167" s="2" t="s">
        <v>245</v>
      </c>
      <c r="X167" s="2" t="s">
        <v>2638</v>
      </c>
      <c r="Y167" s="2" t="s">
        <v>2639</v>
      </c>
    </row>
    <row r="168" spans="22:25" x14ac:dyDescent="0.25">
      <c r="V168" s="2" t="s">
        <v>1017</v>
      </c>
      <c r="W168" s="2" t="s">
        <v>1016</v>
      </c>
      <c r="X168" s="2" t="s">
        <v>2640</v>
      </c>
      <c r="Y168" s="2" t="s">
        <v>1906</v>
      </c>
    </row>
    <row r="169" spans="22:25" x14ac:dyDescent="0.25">
      <c r="V169" s="2" t="s">
        <v>1382</v>
      </c>
      <c r="W169" s="2" t="s">
        <v>243</v>
      </c>
      <c r="X169" s="2" t="s">
        <v>1635</v>
      </c>
      <c r="Y169" s="2" t="s">
        <v>1636</v>
      </c>
    </row>
    <row r="170" spans="22:25" x14ac:dyDescent="0.25">
      <c r="V170" s="2" t="s">
        <v>1312</v>
      </c>
      <c r="W170" s="2" t="s">
        <v>219</v>
      </c>
      <c r="X170" s="2" t="s">
        <v>2641</v>
      </c>
      <c r="Y170" s="2" t="s">
        <v>2642</v>
      </c>
    </row>
    <row r="171" spans="22:25" x14ac:dyDescent="0.25">
      <c r="V171" s="2" t="s">
        <v>1321</v>
      </c>
      <c r="W171" s="2" t="s">
        <v>1320</v>
      </c>
      <c r="X171" s="2" t="s">
        <v>2643</v>
      </c>
      <c r="Y171" s="2" t="s">
        <v>2644</v>
      </c>
    </row>
    <row r="172" spans="22:25" x14ac:dyDescent="0.25">
      <c r="V172" s="2" t="s">
        <v>1325</v>
      </c>
      <c r="W172" s="2" t="s">
        <v>1324</v>
      </c>
      <c r="X172" s="2" t="s">
        <v>2645</v>
      </c>
      <c r="Y172" s="2" t="s">
        <v>2646</v>
      </c>
    </row>
    <row r="173" spans="22:25" x14ac:dyDescent="0.25">
      <c r="V173" s="2" t="s">
        <v>1304</v>
      </c>
      <c r="W173" s="2" t="s">
        <v>216</v>
      </c>
      <c r="X173" s="2" t="s">
        <v>2647</v>
      </c>
      <c r="Y173" s="2" t="s">
        <v>2648</v>
      </c>
    </row>
    <row r="174" spans="22:25" x14ac:dyDescent="0.25">
      <c r="V174" s="2" t="s">
        <v>1309</v>
      </c>
      <c r="W174" s="2" t="s">
        <v>1308</v>
      </c>
      <c r="X174" s="2" t="s">
        <v>2649</v>
      </c>
      <c r="Y174" s="2" t="s">
        <v>2650</v>
      </c>
    </row>
    <row r="175" spans="22:25" x14ac:dyDescent="0.25">
      <c r="V175" s="2" t="s">
        <v>1327</v>
      </c>
      <c r="W175" s="2" t="s">
        <v>1326</v>
      </c>
      <c r="X175" s="2" t="s">
        <v>2651</v>
      </c>
      <c r="Y175" s="2" t="s">
        <v>2652</v>
      </c>
    </row>
    <row r="176" spans="22:25" x14ac:dyDescent="0.25">
      <c r="V176" s="2" t="s">
        <v>1305</v>
      </c>
      <c r="W176" s="2" t="s">
        <v>278</v>
      </c>
      <c r="X176" s="2" t="s">
        <v>2653</v>
      </c>
      <c r="Y176" s="2" t="s">
        <v>2654</v>
      </c>
    </row>
    <row r="177" spans="22:25" x14ac:dyDescent="0.25">
      <c r="V177" s="2" t="s">
        <v>1311</v>
      </c>
      <c r="W177" s="2" t="s">
        <v>1310</v>
      </c>
      <c r="X177" s="2" t="s">
        <v>2655</v>
      </c>
      <c r="Y177" s="2" t="s">
        <v>2656</v>
      </c>
    </row>
    <row r="178" spans="22:25" x14ac:dyDescent="0.25">
      <c r="V178" s="2" t="s">
        <v>1317</v>
      </c>
      <c r="W178" s="2" t="s">
        <v>1316</v>
      </c>
      <c r="X178" s="2" t="s">
        <v>2657</v>
      </c>
      <c r="Y178" s="2" t="s">
        <v>1644</v>
      </c>
    </row>
    <row r="179" spans="22:25" x14ac:dyDescent="0.25">
      <c r="V179" s="2" t="s">
        <v>1313</v>
      </c>
      <c r="W179" s="2" t="s">
        <v>220</v>
      </c>
      <c r="X179" s="2" t="s">
        <v>669</v>
      </c>
      <c r="Y179" s="2" t="s">
        <v>386</v>
      </c>
    </row>
    <row r="180" spans="22:25" x14ac:dyDescent="0.25">
      <c r="V180" s="2" t="s">
        <v>1323</v>
      </c>
      <c r="W180" s="2" t="s">
        <v>1322</v>
      </c>
      <c r="X180" s="2" t="s">
        <v>667</v>
      </c>
      <c r="Y180" s="2" t="s">
        <v>384</v>
      </c>
    </row>
    <row r="181" spans="22:25" x14ac:dyDescent="0.25">
      <c r="V181" s="2" t="s">
        <v>1319</v>
      </c>
      <c r="W181" s="2" t="s">
        <v>1318</v>
      </c>
      <c r="X181" s="2" t="s">
        <v>2658</v>
      </c>
      <c r="Y181" s="2" t="s">
        <v>2659</v>
      </c>
    </row>
    <row r="182" spans="22:25" x14ac:dyDescent="0.25">
      <c r="V182" s="2" t="s">
        <v>1060</v>
      </c>
      <c r="W182" s="2" t="s">
        <v>1059</v>
      </c>
      <c r="X182" s="2" t="s">
        <v>1647</v>
      </c>
      <c r="Y182" s="2" t="s">
        <v>1648</v>
      </c>
    </row>
    <row r="183" spans="22:25" x14ac:dyDescent="0.25">
      <c r="V183" s="2" t="s">
        <v>1331</v>
      </c>
      <c r="W183" s="2" t="s">
        <v>1330</v>
      </c>
      <c r="X183" s="2" t="s">
        <v>1649</v>
      </c>
      <c r="Y183" s="2" t="s">
        <v>1650</v>
      </c>
    </row>
    <row r="184" spans="22:25" x14ac:dyDescent="0.25">
      <c r="V184" s="2" t="s">
        <v>1339</v>
      </c>
      <c r="W184" s="2" t="s">
        <v>1338</v>
      </c>
      <c r="X184" s="2" t="s">
        <v>1606</v>
      </c>
      <c r="Y184" s="2" t="s">
        <v>613</v>
      </c>
    </row>
    <row r="185" spans="22:25" x14ac:dyDescent="0.25">
      <c r="V185" s="2" t="s">
        <v>1333</v>
      </c>
      <c r="W185" s="2" t="s">
        <v>1332</v>
      </c>
      <c r="X185" s="2" t="s">
        <v>2660</v>
      </c>
      <c r="Y185" s="2" t="s">
        <v>2661</v>
      </c>
    </row>
    <row r="186" spans="22:25" x14ac:dyDescent="0.25">
      <c r="V186" s="2" t="s">
        <v>1337</v>
      </c>
      <c r="W186" s="2" t="s">
        <v>1336</v>
      </c>
      <c r="X186" s="2" t="s">
        <v>666</v>
      </c>
      <c r="Y186" s="2" t="s">
        <v>383</v>
      </c>
    </row>
    <row r="187" spans="22:25" x14ac:dyDescent="0.25">
      <c r="V187" s="2" t="s">
        <v>1151</v>
      </c>
      <c r="W187" s="2" t="s">
        <v>712</v>
      </c>
      <c r="X187" s="2" t="s">
        <v>2662</v>
      </c>
      <c r="Y187" s="2" t="s">
        <v>2663</v>
      </c>
    </row>
    <row r="188" spans="22:25" x14ac:dyDescent="0.25">
      <c r="V188" s="2" t="s">
        <v>1364</v>
      </c>
      <c r="W188" s="2" t="s">
        <v>158</v>
      </c>
      <c r="X188" s="2" t="s">
        <v>1645</v>
      </c>
      <c r="Y188" s="2" t="s">
        <v>1646</v>
      </c>
    </row>
    <row r="189" spans="22:25" x14ac:dyDescent="0.25">
      <c r="V189" s="2" t="s">
        <v>1342</v>
      </c>
      <c r="W189" s="2" t="s">
        <v>227</v>
      </c>
      <c r="X189" s="2" t="s">
        <v>2664</v>
      </c>
      <c r="Y189" s="2" t="s">
        <v>2665</v>
      </c>
    </row>
    <row r="190" spans="22:25" x14ac:dyDescent="0.25">
      <c r="V190" s="2" t="s">
        <v>1438</v>
      </c>
      <c r="W190" s="2" t="s">
        <v>1437</v>
      </c>
      <c r="X190" s="2" t="s">
        <v>2666</v>
      </c>
      <c r="Y190" s="2" t="s">
        <v>2667</v>
      </c>
    </row>
    <row r="191" spans="22:25" x14ac:dyDescent="0.25">
      <c r="V191" s="2" t="s">
        <v>1015</v>
      </c>
      <c r="W191" s="2" t="s">
        <v>1014</v>
      </c>
      <c r="X191" s="2" t="s">
        <v>762</v>
      </c>
      <c r="Y191" s="2" t="s">
        <v>486</v>
      </c>
    </row>
    <row r="192" spans="22:25" x14ac:dyDescent="0.25">
      <c r="V192" s="2" t="s">
        <v>1356</v>
      </c>
      <c r="W192" s="2" t="s">
        <v>1355</v>
      </c>
      <c r="X192" s="2" t="s">
        <v>2668</v>
      </c>
      <c r="Y192" s="2" t="s">
        <v>2669</v>
      </c>
    </row>
    <row r="193" spans="2:25" x14ac:dyDescent="0.25">
      <c r="V193" s="2" t="s">
        <v>1341</v>
      </c>
      <c r="W193" s="2" t="s">
        <v>1340</v>
      </c>
      <c r="X193" s="2" t="s">
        <v>2670</v>
      </c>
      <c r="Y193" s="2" t="s">
        <v>1653</v>
      </c>
    </row>
    <row r="194" spans="2:25" x14ac:dyDescent="0.25">
      <c r="V194" s="2" t="s">
        <v>1345</v>
      </c>
      <c r="W194" s="2" t="s">
        <v>230</v>
      </c>
      <c r="X194" s="2" t="s">
        <v>2671</v>
      </c>
      <c r="Y194" s="2" t="s">
        <v>2672</v>
      </c>
    </row>
    <row r="195" spans="2:25" x14ac:dyDescent="0.25">
      <c r="V195" s="2" t="s">
        <v>1065</v>
      </c>
      <c r="W195" s="2" t="s">
        <v>1064</v>
      </c>
      <c r="X195" s="2" t="s">
        <v>2673</v>
      </c>
      <c r="Y195" s="2" t="s">
        <v>2674</v>
      </c>
    </row>
    <row r="196" spans="2:25" x14ac:dyDescent="0.25">
      <c r="V196" s="2" t="s">
        <v>1358</v>
      </c>
      <c r="W196" s="2" t="s">
        <v>1357</v>
      </c>
      <c r="X196" s="2" t="s">
        <v>2675</v>
      </c>
      <c r="Y196" s="2" t="s">
        <v>2676</v>
      </c>
    </row>
    <row r="197" spans="2:25" x14ac:dyDescent="0.25">
      <c r="V197" s="2" t="s">
        <v>1335</v>
      </c>
      <c r="W197" s="2" t="s">
        <v>1334</v>
      </c>
      <c r="X197" s="2" t="s">
        <v>1654</v>
      </c>
      <c r="Y197" s="2" t="s">
        <v>389</v>
      </c>
    </row>
    <row r="198" spans="2:25" x14ac:dyDescent="0.25">
      <c r="V198" s="2" t="s">
        <v>1078</v>
      </c>
      <c r="W198" s="2" t="s">
        <v>1077</v>
      </c>
      <c r="X198" s="2" t="s">
        <v>2677</v>
      </c>
      <c r="Y198" s="2" t="s">
        <v>2678</v>
      </c>
    </row>
    <row r="199" spans="2:25" x14ac:dyDescent="0.25">
      <c r="V199" s="2" t="s">
        <v>1343</v>
      </c>
      <c r="W199" s="2" t="s">
        <v>228</v>
      </c>
      <c r="X199" s="2" t="s">
        <v>2679</v>
      </c>
      <c r="Y199" s="2" t="s">
        <v>2680</v>
      </c>
    </row>
    <row r="200" spans="2:25" x14ac:dyDescent="0.25">
      <c r="V200" s="2" t="s">
        <v>1354</v>
      </c>
      <c r="W200" s="2" t="s">
        <v>233</v>
      </c>
      <c r="X200" s="2" t="s">
        <v>2681</v>
      </c>
      <c r="Y200" s="2" t="s">
        <v>2682</v>
      </c>
    </row>
    <row r="201" spans="2:25" x14ac:dyDescent="0.25">
      <c r="B201" s="1"/>
      <c r="C201" s="1"/>
      <c r="V201" s="2" t="s">
        <v>1440</v>
      </c>
      <c r="W201" s="2" t="s">
        <v>1439</v>
      </c>
      <c r="X201" s="2" t="s">
        <v>2683</v>
      </c>
      <c r="Y201" s="2" t="s">
        <v>2684</v>
      </c>
    </row>
    <row r="202" spans="2:25" x14ac:dyDescent="0.25">
      <c r="B202" s="1"/>
      <c r="C202" s="1"/>
      <c r="V202" s="2" t="s">
        <v>1346</v>
      </c>
      <c r="W202" s="2" t="s">
        <v>231</v>
      </c>
      <c r="X202" s="2" t="s">
        <v>2685</v>
      </c>
      <c r="Y202" s="2" t="s">
        <v>2686</v>
      </c>
    </row>
    <row r="203" spans="2:25" x14ac:dyDescent="0.25">
      <c r="V203" s="2" t="s">
        <v>1353</v>
      </c>
      <c r="W203" s="2" t="s">
        <v>232</v>
      </c>
      <c r="X203" s="2" t="s">
        <v>671</v>
      </c>
      <c r="Y203" s="2" t="s">
        <v>388</v>
      </c>
    </row>
    <row r="204" spans="2:25" x14ac:dyDescent="0.25">
      <c r="V204" s="2" t="s">
        <v>1350</v>
      </c>
      <c r="W204" s="2" t="s">
        <v>1349</v>
      </c>
      <c r="X204" s="2" t="s">
        <v>1655</v>
      </c>
      <c r="Y204" s="2" t="s">
        <v>390</v>
      </c>
    </row>
    <row r="205" spans="2:25" x14ac:dyDescent="0.25">
      <c r="B205" s="5"/>
      <c r="C205" s="5"/>
      <c r="V205" s="2" t="s">
        <v>1359</v>
      </c>
      <c r="W205" s="2" t="s">
        <v>234</v>
      </c>
      <c r="X205" s="2" t="s">
        <v>2687</v>
      </c>
      <c r="Y205" s="2" t="s">
        <v>2688</v>
      </c>
    </row>
    <row r="206" spans="2:25" x14ac:dyDescent="0.25">
      <c r="V206" s="2" t="s">
        <v>1112</v>
      </c>
      <c r="W206" s="2" t="s">
        <v>1111</v>
      </c>
      <c r="X206" s="2" t="s">
        <v>2689</v>
      </c>
      <c r="Y206" s="2" t="s">
        <v>2690</v>
      </c>
    </row>
    <row r="207" spans="2:25" x14ac:dyDescent="0.25">
      <c r="V207" s="2" t="s">
        <v>1223</v>
      </c>
      <c r="W207" s="2" t="s">
        <v>1222</v>
      </c>
      <c r="X207" s="2" t="s">
        <v>672</v>
      </c>
      <c r="Y207" s="2" t="s">
        <v>392</v>
      </c>
    </row>
    <row r="208" spans="2:25" x14ac:dyDescent="0.25">
      <c r="V208" s="2" t="s">
        <v>1348</v>
      </c>
      <c r="W208" s="2" t="s">
        <v>1347</v>
      </c>
      <c r="X208" s="2" t="s">
        <v>2691</v>
      </c>
      <c r="Y208" s="2" t="s">
        <v>2692</v>
      </c>
    </row>
    <row r="209" spans="2:25" x14ac:dyDescent="0.25">
      <c r="B209" s="5"/>
      <c r="C209" s="5"/>
      <c r="V209" s="2" t="s">
        <v>1219</v>
      </c>
      <c r="W209" s="2" t="s">
        <v>1218</v>
      </c>
      <c r="X209" s="2" t="s">
        <v>2693</v>
      </c>
      <c r="Y209" s="2" t="s">
        <v>2694</v>
      </c>
    </row>
    <row r="210" spans="2:25" x14ac:dyDescent="0.25">
      <c r="V210" s="2" t="s">
        <v>1414</v>
      </c>
      <c r="W210" s="2" t="s">
        <v>1413</v>
      </c>
      <c r="X210" s="2" t="s">
        <v>1665</v>
      </c>
      <c r="Y210" s="2" t="s">
        <v>1666</v>
      </c>
    </row>
    <row r="211" spans="2:25" x14ac:dyDescent="0.25">
      <c r="V211" s="2" t="s">
        <v>1205</v>
      </c>
      <c r="W211" s="2" t="s">
        <v>201</v>
      </c>
      <c r="X211" s="2" t="s">
        <v>1663</v>
      </c>
      <c r="Y211" s="2" t="s">
        <v>1664</v>
      </c>
    </row>
    <row r="212" spans="2:25" x14ac:dyDescent="0.25">
      <c r="V212" s="2" t="s">
        <v>1315</v>
      </c>
      <c r="W212" s="2" t="s">
        <v>1314</v>
      </c>
      <c r="X212" s="2" t="s">
        <v>678</v>
      </c>
      <c r="Y212" s="2" t="s">
        <v>263</v>
      </c>
    </row>
    <row r="213" spans="2:25" x14ac:dyDescent="0.25">
      <c r="V213" s="2" t="s">
        <v>1436</v>
      </c>
      <c r="W213" s="2" t="s">
        <v>1435</v>
      </c>
      <c r="X213" s="2" t="s">
        <v>675</v>
      </c>
      <c r="Y213" s="2" t="s">
        <v>395</v>
      </c>
    </row>
    <row r="214" spans="2:25" x14ac:dyDescent="0.25">
      <c r="V214" s="2" t="s">
        <v>1344</v>
      </c>
      <c r="W214" s="2" t="s">
        <v>229</v>
      </c>
      <c r="X214" s="2" t="s">
        <v>676</v>
      </c>
      <c r="Y214" s="2" t="s">
        <v>396</v>
      </c>
    </row>
    <row r="215" spans="2:25" x14ac:dyDescent="0.25">
      <c r="V215" s="2" t="s">
        <v>1207</v>
      </c>
      <c r="W215" s="2" t="s">
        <v>206</v>
      </c>
      <c r="X215" s="2" t="s">
        <v>2695</v>
      </c>
      <c r="Y215" s="2" t="s">
        <v>2696</v>
      </c>
    </row>
    <row r="216" spans="2:25" x14ac:dyDescent="0.25">
      <c r="V216" s="2" t="s">
        <v>1363</v>
      </c>
      <c r="W216" s="2" t="s">
        <v>1362</v>
      </c>
      <c r="X216" s="2" t="s">
        <v>682</v>
      </c>
      <c r="Y216" s="2" t="s">
        <v>401</v>
      </c>
    </row>
    <row r="217" spans="2:25" x14ac:dyDescent="0.25">
      <c r="V217" s="2" t="s">
        <v>1361</v>
      </c>
      <c r="W217" s="2" t="s">
        <v>1360</v>
      </c>
      <c r="X217" s="2" t="s">
        <v>2697</v>
      </c>
      <c r="Y217" s="2" t="s">
        <v>2698</v>
      </c>
    </row>
    <row r="218" spans="2:25" x14ac:dyDescent="0.25">
      <c r="V218" s="2" t="s">
        <v>1352</v>
      </c>
      <c r="W218" s="2" t="s">
        <v>1351</v>
      </c>
      <c r="X218" s="2" t="s">
        <v>679</v>
      </c>
      <c r="Y218" s="2" t="s">
        <v>398</v>
      </c>
    </row>
    <row r="219" spans="2:25" x14ac:dyDescent="0.25">
      <c r="J219" s="1"/>
      <c r="V219" s="2" t="s">
        <v>1370</v>
      </c>
      <c r="W219" s="2" t="s">
        <v>1369</v>
      </c>
      <c r="X219" s="2" t="s">
        <v>1675</v>
      </c>
      <c r="Y219" s="2" t="s">
        <v>1676</v>
      </c>
    </row>
    <row r="220" spans="2:25" x14ac:dyDescent="0.25">
      <c r="J220" s="1"/>
      <c r="V220" s="2" t="s">
        <v>1368</v>
      </c>
      <c r="W220" s="2" t="s">
        <v>1367</v>
      </c>
      <c r="X220" s="2" t="s">
        <v>687</v>
      </c>
      <c r="Y220" s="2" t="s">
        <v>405</v>
      </c>
    </row>
    <row r="221" spans="2:25" x14ac:dyDescent="0.25">
      <c r="J221" s="1"/>
      <c r="V221" s="2" t="s">
        <v>1380</v>
      </c>
      <c r="W221" s="2" t="s">
        <v>1379</v>
      </c>
      <c r="X221" s="2" t="s">
        <v>2699</v>
      </c>
      <c r="Y221" s="2" t="s">
        <v>2700</v>
      </c>
    </row>
    <row r="222" spans="2:25" x14ac:dyDescent="0.25">
      <c r="J222" s="1"/>
      <c r="V222" s="2" t="s">
        <v>1394</v>
      </c>
      <c r="W222" s="2" t="s">
        <v>1393</v>
      </c>
      <c r="X222" s="2" t="s">
        <v>2701</v>
      </c>
      <c r="Y222" s="2" t="s">
        <v>1855</v>
      </c>
    </row>
    <row r="223" spans="2:25" x14ac:dyDescent="0.25">
      <c r="J223" s="1"/>
      <c r="V223" s="2" t="s">
        <v>1396</v>
      </c>
      <c r="W223" s="2" t="s">
        <v>1395</v>
      </c>
      <c r="X223" s="2" t="s">
        <v>2702</v>
      </c>
      <c r="Y223" s="2" t="s">
        <v>2703</v>
      </c>
    </row>
    <row r="224" spans="2:25" x14ac:dyDescent="0.25">
      <c r="J224" s="1"/>
      <c r="V224" s="2" t="s">
        <v>1378</v>
      </c>
      <c r="W224" s="2" t="s">
        <v>1377</v>
      </c>
      <c r="X224" s="2" t="s">
        <v>2704</v>
      </c>
      <c r="Y224" s="2" t="s">
        <v>2705</v>
      </c>
    </row>
    <row r="225" spans="2:25" x14ac:dyDescent="0.25">
      <c r="J225" s="1"/>
      <c r="V225" s="2" t="s">
        <v>1376</v>
      </c>
      <c r="W225" s="2" t="s">
        <v>240</v>
      </c>
      <c r="X225" s="2" t="s">
        <v>1673</v>
      </c>
      <c r="Y225" s="2" t="s">
        <v>1674</v>
      </c>
    </row>
    <row r="226" spans="2:25" x14ac:dyDescent="0.25">
      <c r="J226" s="1"/>
      <c r="V226" s="2" t="s">
        <v>1381</v>
      </c>
      <c r="W226" s="2" t="s">
        <v>242</v>
      </c>
      <c r="X226" s="2" t="s">
        <v>691</v>
      </c>
      <c r="Y226" s="2" t="s">
        <v>409</v>
      </c>
    </row>
    <row r="227" spans="2:25" x14ac:dyDescent="0.25">
      <c r="J227" s="1"/>
      <c r="V227" s="2" t="s">
        <v>1387</v>
      </c>
      <c r="W227" s="2" t="s">
        <v>244</v>
      </c>
      <c r="X227" s="2" t="s">
        <v>685</v>
      </c>
      <c r="Y227" s="2" t="s">
        <v>404</v>
      </c>
    </row>
    <row r="228" spans="2:25" x14ac:dyDescent="0.25">
      <c r="V228" s="2" t="s">
        <v>1390</v>
      </c>
      <c r="W228" s="2" t="s">
        <v>247</v>
      </c>
      <c r="X228" s="2" t="s">
        <v>2706</v>
      </c>
      <c r="Y228" s="2" t="s">
        <v>2707</v>
      </c>
    </row>
    <row r="229" spans="2:25" x14ac:dyDescent="0.25">
      <c r="V229" s="2" t="s">
        <v>1374</v>
      </c>
      <c r="W229" s="2" t="s">
        <v>1373</v>
      </c>
      <c r="X229" s="2" t="s">
        <v>2708</v>
      </c>
      <c r="Y229" s="2" t="s">
        <v>2709</v>
      </c>
    </row>
    <row r="230" spans="2:25" x14ac:dyDescent="0.25">
      <c r="V230" s="2" t="s">
        <v>1088</v>
      </c>
      <c r="W230" s="2" t="s">
        <v>1087</v>
      </c>
      <c r="X230" s="2" t="s">
        <v>1661</v>
      </c>
      <c r="Y230" s="2" t="s">
        <v>1662</v>
      </c>
    </row>
    <row r="231" spans="2:25" x14ac:dyDescent="0.25">
      <c r="V231" s="2" t="s">
        <v>1386</v>
      </c>
      <c r="W231" s="2" t="s">
        <v>1385</v>
      </c>
      <c r="X231" s="2" t="s">
        <v>1667</v>
      </c>
      <c r="Y231" s="2" t="s">
        <v>1668</v>
      </c>
    </row>
    <row r="232" spans="2:25" x14ac:dyDescent="0.25">
      <c r="V232" s="2" t="s">
        <v>1389</v>
      </c>
      <c r="W232" s="2" t="s">
        <v>246</v>
      </c>
      <c r="X232" s="2" t="s">
        <v>1677</v>
      </c>
      <c r="Y232" s="2" t="s">
        <v>1678</v>
      </c>
    </row>
    <row r="233" spans="2:25" x14ac:dyDescent="0.25">
      <c r="V233" s="2" t="s">
        <v>1384</v>
      </c>
      <c r="W233" s="2" t="s">
        <v>1383</v>
      </c>
      <c r="X233" s="2" t="s">
        <v>2710</v>
      </c>
      <c r="Y233" s="2" t="s">
        <v>2711</v>
      </c>
    </row>
    <row r="234" spans="2:25" x14ac:dyDescent="0.25">
      <c r="V234" s="2" t="s">
        <v>1372</v>
      </c>
      <c r="W234" s="2" t="s">
        <v>1371</v>
      </c>
      <c r="X234" s="2" t="s">
        <v>2712</v>
      </c>
      <c r="Y234" s="2" t="s">
        <v>2713</v>
      </c>
    </row>
    <row r="235" spans="2:25" x14ac:dyDescent="0.25">
      <c r="V235" s="2" t="s">
        <v>1392</v>
      </c>
      <c r="W235" s="2" t="s">
        <v>1391</v>
      </c>
      <c r="X235" s="2" t="s">
        <v>688</v>
      </c>
      <c r="Y235" s="2" t="s">
        <v>406</v>
      </c>
    </row>
    <row r="236" spans="2:25" x14ac:dyDescent="0.25">
      <c r="B236" s="5"/>
      <c r="C236" s="5"/>
      <c r="V236" s="2" t="s">
        <v>1400</v>
      </c>
      <c r="W236" s="2" t="s">
        <v>1399</v>
      </c>
      <c r="X236" s="302" t="s">
        <v>1679</v>
      </c>
      <c r="Y236" s="2" t="s">
        <v>1680</v>
      </c>
    </row>
    <row r="237" spans="2:25" x14ac:dyDescent="0.25">
      <c r="V237" s="2" t="s">
        <v>1398</v>
      </c>
      <c r="W237" s="2" t="s">
        <v>1397</v>
      </c>
      <c r="X237" s="2" t="s">
        <v>680</v>
      </c>
      <c r="Y237" s="2" t="s">
        <v>399</v>
      </c>
    </row>
    <row r="238" spans="2:25" x14ac:dyDescent="0.25">
      <c r="V238" s="2" t="s">
        <v>1170</v>
      </c>
      <c r="W238" s="2" t="s">
        <v>195</v>
      </c>
      <c r="X238" s="2" t="s">
        <v>2714</v>
      </c>
      <c r="Y238" s="2" t="s">
        <v>2715</v>
      </c>
    </row>
    <row r="239" spans="2:25" x14ac:dyDescent="0.25">
      <c r="V239" s="2" t="s">
        <v>1408</v>
      </c>
      <c r="W239" s="2" t="s">
        <v>1407</v>
      </c>
      <c r="X239" s="2" t="s">
        <v>1671</v>
      </c>
      <c r="Y239" s="2" t="s">
        <v>1672</v>
      </c>
    </row>
    <row r="240" spans="2:25" x14ac:dyDescent="0.25">
      <c r="V240" s="2" t="s">
        <v>1406</v>
      </c>
      <c r="W240" s="2" t="s">
        <v>1405</v>
      </c>
      <c r="X240" s="2" t="s">
        <v>681</v>
      </c>
      <c r="Y240" s="2" t="s">
        <v>400</v>
      </c>
    </row>
    <row r="241" spans="2:25" x14ac:dyDescent="0.25">
      <c r="V241" s="2" t="s">
        <v>1410</v>
      </c>
      <c r="W241" s="2" t="s">
        <v>1409</v>
      </c>
      <c r="X241" s="2" t="s">
        <v>673</v>
      </c>
      <c r="Y241" s="2" t="s">
        <v>393</v>
      </c>
    </row>
    <row r="242" spans="2:25" x14ac:dyDescent="0.25">
      <c r="V242" s="2" t="s">
        <v>1423</v>
      </c>
      <c r="W242" s="2" t="s">
        <v>1422</v>
      </c>
      <c r="X242" s="2" t="s">
        <v>2716</v>
      </c>
      <c r="Y242" s="2" t="s">
        <v>2717</v>
      </c>
    </row>
    <row r="243" spans="2:25" x14ac:dyDescent="0.25">
      <c r="B243" s="5"/>
      <c r="C243" s="5"/>
      <c r="V243" s="2" t="s">
        <v>1412</v>
      </c>
      <c r="W243" s="2" t="s">
        <v>1411</v>
      </c>
      <c r="X243" s="2" t="s">
        <v>2718</v>
      </c>
      <c r="Y243" s="2" t="s">
        <v>2719</v>
      </c>
    </row>
    <row r="244" spans="2:25" x14ac:dyDescent="0.25">
      <c r="V244" s="2" t="s">
        <v>1416</v>
      </c>
      <c r="W244" s="2" t="s">
        <v>1415</v>
      </c>
      <c r="X244" s="2" t="s">
        <v>2720</v>
      </c>
      <c r="Y244" s="2" t="s">
        <v>2721</v>
      </c>
    </row>
    <row r="245" spans="2:25" x14ac:dyDescent="0.25">
      <c r="V245" s="2" t="s">
        <v>995</v>
      </c>
      <c r="W245" s="2" t="s">
        <v>994</v>
      </c>
      <c r="X245" s="2" t="s">
        <v>2722</v>
      </c>
      <c r="Y245" s="2" t="s">
        <v>2723</v>
      </c>
    </row>
    <row r="246" spans="2:25" x14ac:dyDescent="0.25">
      <c r="V246" s="2" t="s">
        <v>1129</v>
      </c>
      <c r="W246" s="2" t="s">
        <v>1128</v>
      </c>
      <c r="X246" s="2" t="s">
        <v>2724</v>
      </c>
      <c r="Y246" s="2" t="s">
        <v>2725</v>
      </c>
    </row>
    <row r="247" spans="2:25" x14ac:dyDescent="0.25">
      <c r="V247" s="2" t="s">
        <v>1404</v>
      </c>
      <c r="W247" s="2" t="s">
        <v>1403</v>
      </c>
      <c r="X247" s="2" t="s">
        <v>696</v>
      </c>
      <c r="Y247" s="2" t="s">
        <v>414</v>
      </c>
    </row>
    <row r="248" spans="2:25" x14ac:dyDescent="0.25">
      <c r="V248" s="2" t="s">
        <v>1421</v>
      </c>
      <c r="W248" s="2" t="s">
        <v>1420</v>
      </c>
      <c r="X248" s="2" t="s">
        <v>2726</v>
      </c>
      <c r="Y248" s="2" t="s">
        <v>2727</v>
      </c>
    </row>
    <row r="249" spans="2:25" x14ac:dyDescent="0.25">
      <c r="V249" s="2" t="s">
        <v>1424</v>
      </c>
      <c r="W249" s="2" t="s">
        <v>253</v>
      </c>
      <c r="X249" s="2" t="s">
        <v>2728</v>
      </c>
      <c r="Y249" s="2" t="s">
        <v>2729</v>
      </c>
    </row>
    <row r="250" spans="2:25" x14ac:dyDescent="0.25">
      <c r="V250" s="2" t="s">
        <v>1084</v>
      </c>
      <c r="W250" s="2" t="s">
        <v>1083</v>
      </c>
      <c r="X250" s="2" t="s">
        <v>1687</v>
      </c>
      <c r="Y250" s="2" t="s">
        <v>1688</v>
      </c>
    </row>
    <row r="251" spans="2:25" x14ac:dyDescent="0.25">
      <c r="V251" s="2" t="s">
        <v>1052</v>
      </c>
      <c r="W251" s="2" t="s">
        <v>1051</v>
      </c>
      <c r="X251" s="2" t="s">
        <v>1710</v>
      </c>
      <c r="Y251" s="2" t="s">
        <v>1711</v>
      </c>
    </row>
    <row r="252" spans="2:25" x14ac:dyDescent="0.25">
      <c r="V252" s="2" t="s">
        <v>1108</v>
      </c>
      <c r="W252" s="2" t="s">
        <v>1107</v>
      </c>
      <c r="X252" s="2" t="s">
        <v>1695</v>
      </c>
      <c r="Y252" s="2" t="s">
        <v>188</v>
      </c>
    </row>
    <row r="253" spans="2:25" x14ac:dyDescent="0.25">
      <c r="B253" s="5"/>
      <c r="C253" s="5"/>
      <c r="V253" s="2" t="s">
        <v>1426</v>
      </c>
      <c r="W253" s="2" t="s">
        <v>1425</v>
      </c>
      <c r="X253" s="2" t="s">
        <v>698</v>
      </c>
      <c r="Y253" s="2" t="s">
        <v>416</v>
      </c>
    </row>
    <row r="254" spans="2:25" x14ac:dyDescent="0.25">
      <c r="V254" s="2" t="s">
        <v>1062</v>
      </c>
      <c r="W254" s="2" t="s">
        <v>1061</v>
      </c>
      <c r="X254" s="2" t="s">
        <v>695</v>
      </c>
      <c r="Y254" s="2" t="s">
        <v>413</v>
      </c>
    </row>
    <row r="255" spans="2:25" x14ac:dyDescent="0.25">
      <c r="V255" s="2" t="s">
        <v>1086</v>
      </c>
      <c r="W255" s="2" t="s">
        <v>1085</v>
      </c>
      <c r="X255" s="2" t="s">
        <v>697</v>
      </c>
      <c r="Y255" s="2" t="s">
        <v>415</v>
      </c>
    </row>
    <row r="256" spans="2:25" x14ac:dyDescent="0.25">
      <c r="X256" s="2" t="s">
        <v>1685</v>
      </c>
      <c r="Y256" s="2" t="s">
        <v>1686</v>
      </c>
    </row>
    <row r="257" spans="2:25" x14ac:dyDescent="0.25">
      <c r="X257" s="2" t="s">
        <v>2730</v>
      </c>
      <c r="Y257" s="2" t="s">
        <v>2731</v>
      </c>
    </row>
    <row r="258" spans="2:25" x14ac:dyDescent="0.25">
      <c r="X258" s="2" t="s">
        <v>1702</v>
      </c>
      <c r="Y258" s="2" t="s">
        <v>1703</v>
      </c>
    </row>
    <row r="259" spans="2:25" x14ac:dyDescent="0.25">
      <c r="X259" s="2" t="s">
        <v>2732</v>
      </c>
      <c r="Y259" s="2" t="s">
        <v>2733</v>
      </c>
    </row>
    <row r="260" spans="2:25" x14ac:dyDescent="0.25">
      <c r="X260" s="2" t="s">
        <v>2734</v>
      </c>
      <c r="Y260" s="2" t="s">
        <v>2735</v>
      </c>
    </row>
    <row r="261" spans="2:25" x14ac:dyDescent="0.25">
      <c r="B261" s="5"/>
      <c r="C261" s="5"/>
      <c r="X261" s="2" t="s">
        <v>2736</v>
      </c>
      <c r="Y261" s="2" t="s">
        <v>2737</v>
      </c>
    </row>
    <row r="262" spans="2:25" x14ac:dyDescent="0.25">
      <c r="B262" s="7"/>
      <c r="C262" s="7"/>
      <c r="X262" s="2" t="s">
        <v>699</v>
      </c>
      <c r="Y262" s="2" t="s">
        <v>417</v>
      </c>
    </row>
    <row r="263" spans="2:25" x14ac:dyDescent="0.25">
      <c r="B263" s="7"/>
      <c r="C263" s="7"/>
      <c r="X263" s="2" t="s">
        <v>1691</v>
      </c>
      <c r="Y263" s="2" t="s">
        <v>1692</v>
      </c>
    </row>
    <row r="264" spans="2:25" x14ac:dyDescent="0.25">
      <c r="B264" s="7"/>
      <c r="C264" s="7"/>
      <c r="X264" s="2" t="s">
        <v>2738</v>
      </c>
      <c r="Y264" s="2" t="s">
        <v>2739</v>
      </c>
    </row>
    <row r="265" spans="2:25" x14ac:dyDescent="0.25">
      <c r="B265" s="7"/>
      <c r="C265" s="7"/>
      <c r="X265" s="2" t="s">
        <v>2740</v>
      </c>
      <c r="Y265" s="2" t="s">
        <v>2741</v>
      </c>
    </row>
    <row r="266" spans="2:25" x14ac:dyDescent="0.25">
      <c r="B266" s="7"/>
      <c r="C266" s="7"/>
      <c r="X266" s="2" t="s">
        <v>2742</v>
      </c>
      <c r="Y266" s="2" t="s">
        <v>2743</v>
      </c>
    </row>
    <row r="267" spans="2:25" x14ac:dyDescent="0.25">
      <c r="X267" s="2" t="s">
        <v>2744</v>
      </c>
      <c r="Y267" s="2" t="s">
        <v>2745</v>
      </c>
    </row>
    <row r="268" spans="2:25" x14ac:dyDescent="0.25">
      <c r="X268" s="2" t="s">
        <v>2746</v>
      </c>
      <c r="Y268" s="2" t="s">
        <v>2747</v>
      </c>
    </row>
    <row r="269" spans="2:25" x14ac:dyDescent="0.25">
      <c r="X269" s="2" t="s">
        <v>1696</v>
      </c>
      <c r="Y269" s="2" t="s">
        <v>1697</v>
      </c>
    </row>
    <row r="270" spans="2:25" x14ac:dyDescent="0.25">
      <c r="X270" s="2" t="s">
        <v>2748</v>
      </c>
      <c r="Y270" s="2" t="s">
        <v>2749</v>
      </c>
    </row>
    <row r="271" spans="2:25" x14ac:dyDescent="0.25">
      <c r="B271" s="5"/>
      <c r="C271" s="5"/>
      <c r="X271" s="2" t="s">
        <v>2750</v>
      </c>
      <c r="Y271" s="2" t="s">
        <v>1701</v>
      </c>
    </row>
    <row r="272" spans="2:25" x14ac:dyDescent="0.25">
      <c r="X272" s="2" t="s">
        <v>1698</v>
      </c>
      <c r="Y272" s="2" t="s">
        <v>1699</v>
      </c>
    </row>
    <row r="273" spans="1:25" x14ac:dyDescent="0.25">
      <c r="X273" s="2" t="s">
        <v>2751</v>
      </c>
      <c r="Y273" s="2" t="s">
        <v>2752</v>
      </c>
    </row>
    <row r="274" spans="1:25" x14ac:dyDescent="0.25">
      <c r="X274" s="2" t="s">
        <v>1693</v>
      </c>
      <c r="Y274" s="2" t="s">
        <v>1694</v>
      </c>
    </row>
    <row r="275" spans="1:25" x14ac:dyDescent="0.25">
      <c r="X275" s="2" t="s">
        <v>2753</v>
      </c>
      <c r="Y275" s="2" t="s">
        <v>2754</v>
      </c>
    </row>
    <row r="276" spans="1:25" x14ac:dyDescent="0.25">
      <c r="X276" s="2" t="s">
        <v>2755</v>
      </c>
      <c r="Y276" s="2" t="s">
        <v>2756</v>
      </c>
    </row>
    <row r="277" spans="1:25" x14ac:dyDescent="0.25">
      <c r="X277" s="2" t="s">
        <v>2757</v>
      </c>
      <c r="Y277" s="2" t="s">
        <v>2758</v>
      </c>
    </row>
    <row r="278" spans="1:25" x14ac:dyDescent="0.25">
      <c r="X278" s="2" t="s">
        <v>2759</v>
      </c>
      <c r="Y278" s="2" t="s">
        <v>2760</v>
      </c>
    </row>
    <row r="279" spans="1:25" x14ac:dyDescent="0.25">
      <c r="X279" s="2" t="s">
        <v>2761</v>
      </c>
      <c r="Y279" s="2" t="s">
        <v>2762</v>
      </c>
    </row>
    <row r="280" spans="1:25" x14ac:dyDescent="0.25">
      <c r="X280" s="2" t="s">
        <v>2763</v>
      </c>
      <c r="Y280" s="2" t="s">
        <v>2764</v>
      </c>
    </row>
    <row r="281" spans="1:25" x14ac:dyDescent="0.25">
      <c r="X281" s="2" t="s">
        <v>2765</v>
      </c>
      <c r="Y281" s="2" t="s">
        <v>2766</v>
      </c>
    </row>
    <row r="282" spans="1:25" x14ac:dyDescent="0.25">
      <c r="X282" s="2" t="s">
        <v>2767</v>
      </c>
      <c r="Y282" s="2" t="s">
        <v>2768</v>
      </c>
    </row>
    <row r="283" spans="1:25" x14ac:dyDescent="0.25">
      <c r="X283" s="2" t="s">
        <v>692</v>
      </c>
      <c r="Y283" s="2" t="s">
        <v>410</v>
      </c>
    </row>
    <row r="284" spans="1:25" ht="15.75" customHeight="1" x14ac:dyDescent="0.25">
      <c r="A284" s="34" t="s">
        <v>523</v>
      </c>
      <c r="B284" s="34"/>
      <c r="C284" s="34"/>
      <c r="X284" s="2" t="s">
        <v>1689</v>
      </c>
      <c r="Y284" s="2" t="s">
        <v>1690</v>
      </c>
    </row>
    <row r="285" spans="1:25" ht="15.75" customHeight="1" x14ac:dyDescent="0.25">
      <c r="A285" s="35" t="s">
        <v>48</v>
      </c>
      <c r="B285" s="35"/>
      <c r="C285" s="35"/>
      <c r="X285" s="2" t="s">
        <v>2769</v>
      </c>
      <c r="Y285" s="2" t="s">
        <v>2770</v>
      </c>
    </row>
    <row r="286" spans="1:25" ht="15.75" customHeight="1" x14ac:dyDescent="0.25">
      <c r="A286" s="35" t="s">
        <v>47</v>
      </c>
      <c r="B286" s="35"/>
      <c r="C286" s="35"/>
      <c r="X286" s="2" t="s">
        <v>693</v>
      </c>
      <c r="Y286" s="2" t="s">
        <v>411</v>
      </c>
    </row>
    <row r="287" spans="1:25" ht="15.75" customHeight="1" x14ac:dyDescent="0.25">
      <c r="A287" s="35" t="s">
        <v>46</v>
      </c>
      <c r="B287" s="35"/>
      <c r="C287" s="35"/>
      <c r="X287" s="2" t="s">
        <v>1707</v>
      </c>
      <c r="Y287" s="2" t="s">
        <v>622</v>
      </c>
    </row>
    <row r="288" spans="1:25" ht="15.75" customHeight="1" x14ac:dyDescent="0.25">
      <c r="A288" s="35" t="s">
        <v>45</v>
      </c>
      <c r="B288" s="35"/>
      <c r="C288" s="35"/>
      <c r="X288" s="2" t="s">
        <v>1704</v>
      </c>
      <c r="Y288" s="2" t="s">
        <v>618</v>
      </c>
    </row>
    <row r="289" spans="1:25" ht="15.75" customHeight="1" x14ac:dyDescent="0.25">
      <c r="A289" s="35" t="s">
        <v>44</v>
      </c>
      <c r="B289" s="35"/>
      <c r="C289" s="35"/>
      <c r="X289" s="2" t="s">
        <v>1705</v>
      </c>
      <c r="Y289" s="2" t="s">
        <v>620</v>
      </c>
    </row>
    <row r="290" spans="1:25" ht="15.75" customHeight="1" x14ac:dyDescent="0.25">
      <c r="A290" s="35" t="s">
        <v>43</v>
      </c>
      <c r="B290" s="35"/>
      <c r="C290" s="35"/>
      <c r="X290" s="2" t="s">
        <v>1708</v>
      </c>
      <c r="Y290" s="2" t="s">
        <v>619</v>
      </c>
    </row>
    <row r="291" spans="1:25" ht="15.75" customHeight="1" x14ac:dyDescent="0.25">
      <c r="A291" s="35" t="s">
        <v>42</v>
      </c>
      <c r="B291" s="35"/>
      <c r="C291" s="35"/>
      <c r="X291" s="2" t="s">
        <v>1706</v>
      </c>
      <c r="Y291" s="2" t="s">
        <v>621</v>
      </c>
    </row>
    <row r="292" spans="1:25" ht="15.75" customHeight="1" x14ac:dyDescent="0.25">
      <c r="A292" s="35" t="s">
        <v>41</v>
      </c>
      <c r="B292" s="35"/>
      <c r="C292" s="35"/>
      <c r="X292" s="2" t="s">
        <v>1709</v>
      </c>
      <c r="Y292" s="2" t="s">
        <v>615</v>
      </c>
    </row>
    <row r="293" spans="1:25" ht="15.75" customHeight="1" x14ac:dyDescent="0.25">
      <c r="A293" s="35" t="s">
        <v>40</v>
      </c>
      <c r="B293" s="35"/>
      <c r="C293" s="35"/>
      <c r="X293" s="2" t="s">
        <v>700</v>
      </c>
      <c r="Y293" s="2" t="s">
        <v>418</v>
      </c>
    </row>
    <row r="294" spans="1:25" ht="15.75" customHeight="1" x14ac:dyDescent="0.25">
      <c r="A294" s="35" t="s">
        <v>39</v>
      </c>
      <c r="B294" s="35"/>
      <c r="C294" s="35"/>
      <c r="X294" s="2" t="s">
        <v>1712</v>
      </c>
      <c r="Y294" s="2" t="s">
        <v>1713</v>
      </c>
    </row>
    <row r="295" spans="1:25" ht="15.75" customHeight="1" x14ac:dyDescent="0.25">
      <c r="A295" s="35" t="s">
        <v>38</v>
      </c>
      <c r="B295" s="35"/>
      <c r="C295" s="35"/>
      <c r="X295" s="2" t="s">
        <v>1714</v>
      </c>
      <c r="Y295" s="2" t="s">
        <v>1715</v>
      </c>
    </row>
    <row r="296" spans="1:25" ht="15.75" customHeight="1" x14ac:dyDescent="0.25">
      <c r="A296" s="35" t="s">
        <v>37</v>
      </c>
      <c r="B296" s="35"/>
      <c r="C296" s="35"/>
      <c r="X296" s="2" t="s">
        <v>2771</v>
      </c>
      <c r="Y296" s="2" t="s">
        <v>2772</v>
      </c>
    </row>
    <row r="297" spans="1:25" ht="15.75" customHeight="1" x14ac:dyDescent="0.25">
      <c r="A297" s="35" t="s">
        <v>36</v>
      </c>
      <c r="B297" s="35"/>
      <c r="C297" s="35"/>
      <c r="X297" s="2" t="s">
        <v>2773</v>
      </c>
      <c r="Y297" s="2" t="s">
        <v>2774</v>
      </c>
    </row>
    <row r="298" spans="1:25" ht="15.75" customHeight="1" x14ac:dyDescent="0.25">
      <c r="A298" s="35" t="s">
        <v>35</v>
      </c>
      <c r="B298" s="35"/>
      <c r="C298" s="35"/>
      <c r="X298" s="2" t="s">
        <v>2775</v>
      </c>
      <c r="Y298" s="2" t="s">
        <v>1751</v>
      </c>
    </row>
    <row r="299" spans="1:25" ht="15.75" customHeight="1" x14ac:dyDescent="0.25">
      <c r="A299" s="35" t="s">
        <v>33</v>
      </c>
      <c r="B299" s="35"/>
      <c r="C299" s="35"/>
      <c r="X299" s="2" t="s">
        <v>2776</v>
      </c>
      <c r="Y299" s="2" t="s">
        <v>2777</v>
      </c>
    </row>
    <row r="300" spans="1:25" ht="15.75" customHeight="1" x14ac:dyDescent="0.25">
      <c r="A300" s="35" t="s">
        <v>34</v>
      </c>
      <c r="B300" s="35"/>
      <c r="C300" s="35"/>
      <c r="X300" s="2" t="s">
        <v>2778</v>
      </c>
      <c r="Y300" s="2" t="s">
        <v>2779</v>
      </c>
    </row>
    <row r="301" spans="1:25" ht="15.75" customHeight="1" x14ac:dyDescent="0.25">
      <c r="A301" s="35" t="s">
        <v>334</v>
      </c>
      <c r="B301" s="35"/>
      <c r="C301" s="35"/>
      <c r="D301" s="60"/>
      <c r="E301" s="60"/>
      <c r="F301" s="60"/>
      <c r="G301" s="60"/>
      <c r="H301" s="60"/>
      <c r="X301" s="2" t="s">
        <v>2780</v>
      </c>
      <c r="Y301" s="2" t="s">
        <v>2781</v>
      </c>
    </row>
    <row r="302" spans="1:25" ht="15.75" customHeight="1" x14ac:dyDescent="0.25">
      <c r="A302" s="35" t="s">
        <v>335</v>
      </c>
      <c r="B302" s="35"/>
      <c r="C302" s="35"/>
      <c r="D302" s="60"/>
      <c r="E302" s="60"/>
      <c r="F302" s="60"/>
      <c r="G302" s="60"/>
      <c r="H302" s="60"/>
      <c r="X302" s="2" t="s">
        <v>710</v>
      </c>
      <c r="Y302" s="2" t="s">
        <v>427</v>
      </c>
    </row>
    <row r="303" spans="1:25" ht="15.75" customHeight="1" x14ac:dyDescent="0.25">
      <c r="A303" s="35" t="s">
        <v>336</v>
      </c>
      <c r="B303" s="35"/>
      <c r="C303" s="35"/>
      <c r="D303" s="60"/>
      <c r="E303" s="60"/>
      <c r="F303" s="60"/>
      <c r="G303" s="60"/>
      <c r="H303" s="60"/>
      <c r="X303" s="2" t="s">
        <v>2782</v>
      </c>
      <c r="Y303" s="2" t="s">
        <v>1949</v>
      </c>
    </row>
    <row r="304" spans="1:25" ht="15.75" customHeight="1" x14ac:dyDescent="0.25">
      <c r="A304" s="35" t="s">
        <v>337</v>
      </c>
      <c r="B304" s="35"/>
      <c r="C304" s="35"/>
      <c r="D304" s="60"/>
      <c r="E304" s="60"/>
      <c r="F304" s="60"/>
      <c r="G304" s="60"/>
      <c r="H304" s="60"/>
      <c r="X304" s="2" t="s">
        <v>2783</v>
      </c>
      <c r="Y304" s="2" t="s">
        <v>2784</v>
      </c>
    </row>
    <row r="305" spans="2:25" x14ac:dyDescent="0.25">
      <c r="B305" s="5"/>
      <c r="C305" s="5"/>
      <c r="X305" s="2" t="s">
        <v>754</v>
      </c>
      <c r="Y305" s="2" t="s">
        <v>469</v>
      </c>
    </row>
    <row r="306" spans="2:25" x14ac:dyDescent="0.25">
      <c r="X306" s="2" t="s">
        <v>774</v>
      </c>
      <c r="Y306" s="2" t="s">
        <v>498</v>
      </c>
    </row>
    <row r="307" spans="2:25" x14ac:dyDescent="0.25">
      <c r="X307" s="2" t="s">
        <v>750</v>
      </c>
      <c r="Y307" s="2" t="s">
        <v>465</v>
      </c>
    </row>
    <row r="308" spans="2:25" x14ac:dyDescent="0.25">
      <c r="X308" s="2" t="s">
        <v>1718</v>
      </c>
      <c r="Y308" s="2" t="s">
        <v>1719</v>
      </c>
    </row>
    <row r="309" spans="2:25" x14ac:dyDescent="0.25">
      <c r="X309" s="2" t="s">
        <v>1720</v>
      </c>
      <c r="Y309" s="2" t="s">
        <v>1721</v>
      </c>
    </row>
    <row r="310" spans="2:25" x14ac:dyDescent="0.25">
      <c r="B310" s="5"/>
      <c r="C310" s="5"/>
      <c r="X310" s="2" t="s">
        <v>1722</v>
      </c>
      <c r="Y310" s="2" t="s">
        <v>1723</v>
      </c>
    </row>
    <row r="311" spans="2:25" x14ac:dyDescent="0.25">
      <c r="X311" s="2" t="s">
        <v>703</v>
      </c>
      <c r="Y311" s="2" t="s">
        <v>607</v>
      </c>
    </row>
    <row r="312" spans="2:25" x14ac:dyDescent="0.25">
      <c r="X312" s="2" t="s">
        <v>2785</v>
      </c>
      <c r="Y312" s="2" t="s">
        <v>2786</v>
      </c>
    </row>
    <row r="313" spans="2:25" x14ac:dyDescent="0.25">
      <c r="X313" s="2" t="s">
        <v>2787</v>
      </c>
      <c r="Y313" s="2" t="s">
        <v>1717</v>
      </c>
    </row>
    <row r="314" spans="2:25" x14ac:dyDescent="0.25">
      <c r="X314" s="2" t="s">
        <v>704</v>
      </c>
      <c r="Y314" s="2" t="s">
        <v>421</v>
      </c>
    </row>
    <row r="315" spans="2:25" x14ac:dyDescent="0.25">
      <c r="X315" s="2" t="s">
        <v>1724</v>
      </c>
      <c r="Y315" s="2" t="s">
        <v>1725</v>
      </c>
    </row>
    <row r="316" spans="2:25" x14ac:dyDescent="0.25">
      <c r="X316" s="2" t="s">
        <v>2788</v>
      </c>
      <c r="Y316" s="2" t="s">
        <v>2789</v>
      </c>
    </row>
    <row r="317" spans="2:25" x14ac:dyDescent="0.25">
      <c r="X317" s="2" t="s">
        <v>2790</v>
      </c>
      <c r="Y317" s="2" t="s">
        <v>2791</v>
      </c>
    </row>
    <row r="318" spans="2:25" x14ac:dyDescent="0.25">
      <c r="X318" s="2" t="s">
        <v>2792</v>
      </c>
      <c r="Y318" s="2" t="s">
        <v>2793</v>
      </c>
    </row>
    <row r="319" spans="2:25" x14ac:dyDescent="0.25">
      <c r="X319" s="2" t="s">
        <v>706</v>
      </c>
      <c r="Y319" s="2" t="s">
        <v>423</v>
      </c>
    </row>
    <row r="320" spans="2:25" x14ac:dyDescent="0.25">
      <c r="X320" s="2" t="s">
        <v>2794</v>
      </c>
      <c r="Y320" s="2" t="s">
        <v>2795</v>
      </c>
    </row>
    <row r="321" spans="24:25" x14ac:dyDescent="0.25">
      <c r="X321" s="2" t="s">
        <v>2796</v>
      </c>
      <c r="Y321" s="2" t="s">
        <v>2797</v>
      </c>
    </row>
    <row r="322" spans="24:25" x14ac:dyDescent="0.25">
      <c r="X322" s="2" t="s">
        <v>2798</v>
      </c>
      <c r="Y322" s="2" t="s">
        <v>2799</v>
      </c>
    </row>
    <row r="323" spans="24:25" x14ac:dyDescent="0.25">
      <c r="X323" s="2" t="s">
        <v>1732</v>
      </c>
      <c r="Y323" s="2" t="s">
        <v>1733</v>
      </c>
    </row>
    <row r="324" spans="24:25" x14ac:dyDescent="0.25">
      <c r="X324" s="2" t="s">
        <v>1730</v>
      </c>
      <c r="Y324" s="2" t="s">
        <v>1731</v>
      </c>
    </row>
    <row r="325" spans="24:25" x14ac:dyDescent="0.25">
      <c r="X325" s="2" t="s">
        <v>1734</v>
      </c>
      <c r="Y325" s="2" t="s">
        <v>1735</v>
      </c>
    </row>
    <row r="326" spans="24:25" x14ac:dyDescent="0.25">
      <c r="X326" s="2" t="s">
        <v>2800</v>
      </c>
      <c r="Y326" s="2" t="s">
        <v>2801</v>
      </c>
    </row>
    <row r="327" spans="24:25" x14ac:dyDescent="0.25">
      <c r="X327" s="2" t="s">
        <v>708</v>
      </c>
      <c r="Y327" s="2" t="s">
        <v>425</v>
      </c>
    </row>
    <row r="328" spans="24:25" x14ac:dyDescent="0.25">
      <c r="X328" s="2" t="s">
        <v>709</v>
      </c>
      <c r="Y328" s="2" t="s">
        <v>426</v>
      </c>
    </row>
    <row r="329" spans="24:25" x14ac:dyDescent="0.25">
      <c r="X329" s="2" t="s">
        <v>1738</v>
      </c>
      <c r="Y329" s="2" t="s">
        <v>1739</v>
      </c>
    </row>
    <row r="330" spans="24:25" x14ac:dyDescent="0.25">
      <c r="X330" s="2" t="s">
        <v>2802</v>
      </c>
      <c r="Y330" s="2" t="s">
        <v>2803</v>
      </c>
    </row>
    <row r="331" spans="24:25" x14ac:dyDescent="0.25">
      <c r="X331" s="2" t="s">
        <v>2804</v>
      </c>
      <c r="Y331" s="2" t="s">
        <v>2805</v>
      </c>
    </row>
    <row r="332" spans="24:25" x14ac:dyDescent="0.25">
      <c r="X332" s="2" t="s">
        <v>2806</v>
      </c>
      <c r="Y332" s="2" t="s">
        <v>2807</v>
      </c>
    </row>
    <row r="333" spans="24:25" x14ac:dyDescent="0.25">
      <c r="X333" s="2" t="s">
        <v>2808</v>
      </c>
      <c r="Y333" s="2" t="s">
        <v>2809</v>
      </c>
    </row>
    <row r="334" spans="24:25" x14ac:dyDescent="0.25">
      <c r="X334" s="2" t="s">
        <v>2810</v>
      </c>
      <c r="Y334" s="2" t="s">
        <v>1737</v>
      </c>
    </row>
    <row r="335" spans="24:25" x14ac:dyDescent="0.25">
      <c r="X335" s="2" t="s">
        <v>1744</v>
      </c>
      <c r="Y335" s="2" t="s">
        <v>1745</v>
      </c>
    </row>
    <row r="336" spans="24:25" x14ac:dyDescent="0.25">
      <c r="X336" s="2" t="s">
        <v>2811</v>
      </c>
      <c r="Y336" s="2" t="s">
        <v>2812</v>
      </c>
    </row>
    <row r="337" spans="24:25" x14ac:dyDescent="0.25">
      <c r="X337" s="2" t="s">
        <v>1742</v>
      </c>
      <c r="Y337" s="2" t="s">
        <v>1743</v>
      </c>
    </row>
    <row r="338" spans="24:25" x14ac:dyDescent="0.25">
      <c r="X338" s="2" t="s">
        <v>1746</v>
      </c>
      <c r="Y338" s="2" t="s">
        <v>1747</v>
      </c>
    </row>
    <row r="339" spans="24:25" x14ac:dyDescent="0.25">
      <c r="X339" s="2" t="s">
        <v>2813</v>
      </c>
      <c r="Y339" s="2" t="s">
        <v>1741</v>
      </c>
    </row>
    <row r="340" spans="24:25" x14ac:dyDescent="0.25">
      <c r="X340" s="2" t="s">
        <v>1726</v>
      </c>
      <c r="Y340" s="2" t="s">
        <v>1727</v>
      </c>
    </row>
    <row r="341" spans="24:25" x14ac:dyDescent="0.25">
      <c r="X341" s="2" t="s">
        <v>2814</v>
      </c>
      <c r="Y341" s="2" t="s">
        <v>2815</v>
      </c>
    </row>
    <row r="342" spans="24:25" x14ac:dyDescent="0.25">
      <c r="X342" s="2" t="s">
        <v>701</v>
      </c>
      <c r="Y342" s="2" t="s">
        <v>419</v>
      </c>
    </row>
    <row r="343" spans="24:25" x14ac:dyDescent="0.25">
      <c r="X343" s="2" t="s">
        <v>712</v>
      </c>
      <c r="Y343" s="2" t="s">
        <v>429</v>
      </c>
    </row>
    <row r="344" spans="24:25" x14ac:dyDescent="0.25">
      <c r="X344" s="2" t="s">
        <v>2816</v>
      </c>
      <c r="Y344" s="2" t="s">
        <v>712</v>
      </c>
    </row>
    <row r="345" spans="24:25" x14ac:dyDescent="0.25">
      <c r="X345" s="2" t="s">
        <v>705</v>
      </c>
      <c r="Y345" s="2" t="s">
        <v>422</v>
      </c>
    </row>
    <row r="346" spans="24:25" x14ac:dyDescent="0.25">
      <c r="X346" s="2" t="s">
        <v>711</v>
      </c>
      <c r="Y346" s="2" t="s">
        <v>428</v>
      </c>
    </row>
    <row r="347" spans="24:25" x14ac:dyDescent="0.25">
      <c r="X347" s="2" t="s">
        <v>2817</v>
      </c>
      <c r="Y347" s="2" t="s">
        <v>2818</v>
      </c>
    </row>
    <row r="348" spans="24:25" x14ac:dyDescent="0.25">
      <c r="X348" s="2" t="s">
        <v>2819</v>
      </c>
      <c r="Y348" s="2" t="s">
        <v>2820</v>
      </c>
    </row>
    <row r="349" spans="24:25" x14ac:dyDescent="0.25">
      <c r="X349" s="2" t="s">
        <v>1760</v>
      </c>
      <c r="Y349" s="2" t="s">
        <v>1761</v>
      </c>
    </row>
    <row r="350" spans="24:25" x14ac:dyDescent="0.25">
      <c r="X350" s="2" t="s">
        <v>2821</v>
      </c>
      <c r="Y350" s="2" t="s">
        <v>1749</v>
      </c>
    </row>
    <row r="351" spans="24:25" x14ac:dyDescent="0.25">
      <c r="X351" s="2" t="s">
        <v>2822</v>
      </c>
      <c r="Y351" s="2" t="s">
        <v>1759</v>
      </c>
    </row>
    <row r="352" spans="24:25" x14ac:dyDescent="0.25">
      <c r="X352" s="2" t="s">
        <v>1754</v>
      </c>
      <c r="Y352" s="2" t="s">
        <v>1755</v>
      </c>
    </row>
    <row r="353" spans="24:25" x14ac:dyDescent="0.25">
      <c r="X353" s="2" t="s">
        <v>1756</v>
      </c>
      <c r="Y353" s="2" t="s">
        <v>1757</v>
      </c>
    </row>
    <row r="354" spans="24:25" x14ac:dyDescent="0.25">
      <c r="X354" s="2" t="s">
        <v>2823</v>
      </c>
      <c r="Y354" s="2" t="s">
        <v>2824</v>
      </c>
    </row>
    <row r="355" spans="24:25" x14ac:dyDescent="0.25">
      <c r="X355" s="2" t="s">
        <v>1764</v>
      </c>
      <c r="Y355" s="2" t="s">
        <v>1765</v>
      </c>
    </row>
    <row r="356" spans="24:25" x14ac:dyDescent="0.25">
      <c r="X356" s="2" t="s">
        <v>2825</v>
      </c>
      <c r="Y356" s="2" t="s">
        <v>2826</v>
      </c>
    </row>
    <row r="357" spans="24:25" x14ac:dyDescent="0.25">
      <c r="X357" s="2" t="s">
        <v>2827</v>
      </c>
      <c r="Y357" s="2" t="s">
        <v>2828</v>
      </c>
    </row>
    <row r="358" spans="24:25" x14ac:dyDescent="0.25">
      <c r="X358" s="2" t="s">
        <v>2829</v>
      </c>
      <c r="Y358" s="2" t="s">
        <v>2830</v>
      </c>
    </row>
    <row r="359" spans="24:25" x14ac:dyDescent="0.25">
      <c r="X359" s="2" t="s">
        <v>2831</v>
      </c>
      <c r="Y359" s="2" t="s">
        <v>2832</v>
      </c>
    </row>
    <row r="360" spans="24:25" x14ac:dyDescent="0.25">
      <c r="X360" s="2" t="s">
        <v>2833</v>
      </c>
      <c r="Y360" s="2" t="s">
        <v>2834</v>
      </c>
    </row>
    <row r="361" spans="24:25" x14ac:dyDescent="0.25">
      <c r="X361" s="2" t="s">
        <v>2835</v>
      </c>
      <c r="Y361" s="2" t="s">
        <v>2836</v>
      </c>
    </row>
    <row r="362" spans="24:25" x14ac:dyDescent="0.25">
      <c r="X362" s="2" t="s">
        <v>2837</v>
      </c>
      <c r="Y362" s="2" t="s">
        <v>2838</v>
      </c>
    </row>
    <row r="363" spans="24:25" x14ac:dyDescent="0.25">
      <c r="X363" s="2" t="s">
        <v>2839</v>
      </c>
      <c r="Y363" s="2" t="s">
        <v>2840</v>
      </c>
    </row>
    <row r="364" spans="24:25" x14ac:dyDescent="0.25">
      <c r="X364" s="2" t="s">
        <v>2841</v>
      </c>
      <c r="Y364" s="2" t="s">
        <v>2842</v>
      </c>
    </row>
    <row r="365" spans="24:25" x14ac:dyDescent="0.25">
      <c r="X365" s="2" t="s">
        <v>714</v>
      </c>
      <c r="Y365" s="2" t="s">
        <v>431</v>
      </c>
    </row>
    <row r="366" spans="24:25" x14ac:dyDescent="0.25">
      <c r="X366" s="2" t="s">
        <v>713</v>
      </c>
      <c r="Y366" s="2" t="s">
        <v>430</v>
      </c>
    </row>
    <row r="367" spans="24:25" x14ac:dyDescent="0.25">
      <c r="X367" s="2" t="s">
        <v>2843</v>
      </c>
      <c r="Y367" s="2" t="s">
        <v>2844</v>
      </c>
    </row>
    <row r="368" spans="24:25" x14ac:dyDescent="0.25">
      <c r="X368" s="2" t="s">
        <v>2845</v>
      </c>
      <c r="Y368" s="2" t="s">
        <v>2846</v>
      </c>
    </row>
    <row r="369" spans="24:25" x14ac:dyDescent="0.25">
      <c r="X369" s="2" t="s">
        <v>715</v>
      </c>
      <c r="Y369" s="2" t="s">
        <v>432</v>
      </c>
    </row>
    <row r="370" spans="24:25" x14ac:dyDescent="0.25">
      <c r="X370" s="2" t="s">
        <v>716</v>
      </c>
      <c r="Y370" s="2" t="s">
        <v>433</v>
      </c>
    </row>
    <row r="371" spans="24:25" x14ac:dyDescent="0.25">
      <c r="X371" s="2" t="s">
        <v>721</v>
      </c>
      <c r="Y371" s="2" t="s">
        <v>438</v>
      </c>
    </row>
    <row r="372" spans="24:25" x14ac:dyDescent="0.25">
      <c r="X372" s="2" t="s">
        <v>717</v>
      </c>
      <c r="Y372" s="2" t="s">
        <v>434</v>
      </c>
    </row>
    <row r="373" spans="24:25" x14ac:dyDescent="0.25">
      <c r="X373" s="2" t="s">
        <v>2847</v>
      </c>
      <c r="Y373" s="2" t="s">
        <v>2848</v>
      </c>
    </row>
    <row r="374" spans="24:25" x14ac:dyDescent="0.25">
      <c r="X374" s="2" t="s">
        <v>1766</v>
      </c>
      <c r="Y374" s="2" t="s">
        <v>1767</v>
      </c>
    </row>
    <row r="375" spans="24:25" x14ac:dyDescent="0.25">
      <c r="X375" s="2" t="s">
        <v>1768</v>
      </c>
      <c r="Y375" s="2" t="s">
        <v>1769</v>
      </c>
    </row>
    <row r="376" spans="24:25" x14ac:dyDescent="0.25">
      <c r="X376" s="2" t="s">
        <v>718</v>
      </c>
      <c r="Y376" s="2" t="s">
        <v>435</v>
      </c>
    </row>
    <row r="377" spans="24:25" x14ac:dyDescent="0.25">
      <c r="X377" s="2" t="s">
        <v>1770</v>
      </c>
      <c r="Y377" s="2" t="s">
        <v>1771</v>
      </c>
    </row>
    <row r="378" spans="24:25" x14ac:dyDescent="0.25">
      <c r="X378" s="2" t="s">
        <v>1772</v>
      </c>
      <c r="Y378" s="2" t="s">
        <v>1773</v>
      </c>
    </row>
    <row r="379" spans="24:25" x14ac:dyDescent="0.25">
      <c r="X379" s="2" t="s">
        <v>1774</v>
      </c>
      <c r="Y379" s="2" t="s">
        <v>1775</v>
      </c>
    </row>
    <row r="380" spans="24:25" x14ac:dyDescent="0.25">
      <c r="X380" s="2" t="s">
        <v>2849</v>
      </c>
      <c r="Y380" s="2" t="s">
        <v>2850</v>
      </c>
    </row>
    <row r="381" spans="24:25" x14ac:dyDescent="0.25">
      <c r="X381" s="2" t="s">
        <v>2851</v>
      </c>
      <c r="Y381" s="2" t="s">
        <v>2852</v>
      </c>
    </row>
    <row r="382" spans="24:25" x14ac:dyDescent="0.25">
      <c r="X382" s="2" t="s">
        <v>723</v>
      </c>
      <c r="Y382" s="2" t="s">
        <v>608</v>
      </c>
    </row>
    <row r="383" spans="24:25" x14ac:dyDescent="0.25">
      <c r="X383" s="2" t="s">
        <v>694</v>
      </c>
      <c r="Y383" s="2" t="s">
        <v>412</v>
      </c>
    </row>
    <row r="384" spans="24:25" x14ac:dyDescent="0.25">
      <c r="X384" s="2" t="s">
        <v>1776</v>
      </c>
      <c r="Y384" s="2" t="s">
        <v>1777</v>
      </c>
    </row>
    <row r="385" spans="24:25" x14ac:dyDescent="0.25">
      <c r="X385" s="2" t="s">
        <v>2853</v>
      </c>
      <c r="Y385" s="2" t="s">
        <v>2854</v>
      </c>
    </row>
    <row r="386" spans="24:25" x14ac:dyDescent="0.25">
      <c r="X386" s="2" t="s">
        <v>2855</v>
      </c>
      <c r="Y386" s="2" t="s">
        <v>1779</v>
      </c>
    </row>
    <row r="387" spans="24:25" x14ac:dyDescent="0.25">
      <c r="X387" s="2" t="s">
        <v>2856</v>
      </c>
      <c r="Y387" s="2" t="s">
        <v>2857</v>
      </c>
    </row>
    <row r="388" spans="24:25" x14ac:dyDescent="0.25">
      <c r="X388" s="2" t="s">
        <v>2858</v>
      </c>
      <c r="Y388" s="2" t="s">
        <v>2859</v>
      </c>
    </row>
    <row r="389" spans="24:25" x14ac:dyDescent="0.25">
      <c r="X389" s="2" t="s">
        <v>2860</v>
      </c>
      <c r="Y389" s="2" t="s">
        <v>2861</v>
      </c>
    </row>
    <row r="390" spans="24:25" x14ac:dyDescent="0.25">
      <c r="X390" s="2" t="s">
        <v>722</v>
      </c>
      <c r="Y390" s="2" t="s">
        <v>439</v>
      </c>
    </row>
    <row r="391" spans="24:25" x14ac:dyDescent="0.25">
      <c r="X391" s="2" t="s">
        <v>2862</v>
      </c>
      <c r="Y391" s="2" t="s">
        <v>2863</v>
      </c>
    </row>
    <row r="392" spans="24:25" x14ac:dyDescent="0.25">
      <c r="X392" s="2" t="s">
        <v>719</v>
      </c>
      <c r="Y392" s="2" t="s">
        <v>436</v>
      </c>
    </row>
    <row r="393" spans="24:25" x14ac:dyDescent="0.25">
      <c r="X393" s="2" t="s">
        <v>720</v>
      </c>
      <c r="Y393" s="2" t="s">
        <v>437</v>
      </c>
    </row>
    <row r="394" spans="24:25" x14ac:dyDescent="0.25">
      <c r="X394" s="2" t="s">
        <v>2864</v>
      </c>
      <c r="Y394" s="2" t="s">
        <v>2865</v>
      </c>
    </row>
    <row r="395" spans="24:25" x14ac:dyDescent="0.25">
      <c r="X395" s="2" t="s">
        <v>2866</v>
      </c>
      <c r="Y395" s="2" t="s">
        <v>2867</v>
      </c>
    </row>
    <row r="396" spans="24:25" x14ac:dyDescent="0.25">
      <c r="X396" s="2" t="s">
        <v>724</v>
      </c>
      <c r="Y396" s="2" t="s">
        <v>440</v>
      </c>
    </row>
    <row r="397" spans="24:25" x14ac:dyDescent="0.25">
      <c r="X397" s="2" t="s">
        <v>1780</v>
      </c>
      <c r="Y397" s="2" t="s">
        <v>1781</v>
      </c>
    </row>
    <row r="398" spans="24:25" x14ac:dyDescent="0.25">
      <c r="X398" s="2" t="s">
        <v>2868</v>
      </c>
      <c r="Y398" s="2" t="s">
        <v>2869</v>
      </c>
    </row>
    <row r="399" spans="24:25" x14ac:dyDescent="0.25">
      <c r="X399" s="2" t="s">
        <v>2870</v>
      </c>
      <c r="Y399" s="2" t="s">
        <v>2871</v>
      </c>
    </row>
    <row r="400" spans="24:25" x14ac:dyDescent="0.25">
      <c r="X400" s="2" t="s">
        <v>2872</v>
      </c>
      <c r="Y400" s="2" t="s">
        <v>2873</v>
      </c>
    </row>
    <row r="401" spans="24:25" x14ac:dyDescent="0.25">
      <c r="X401" s="2" t="s">
        <v>2874</v>
      </c>
      <c r="Y401" s="2" t="s">
        <v>2875</v>
      </c>
    </row>
    <row r="402" spans="24:25" x14ac:dyDescent="0.25">
      <c r="X402" s="2" t="s">
        <v>2876</v>
      </c>
      <c r="Y402" s="2" t="s">
        <v>2877</v>
      </c>
    </row>
    <row r="403" spans="24:25" x14ac:dyDescent="0.25">
      <c r="X403" s="2" t="s">
        <v>2878</v>
      </c>
      <c r="Y403" s="2" t="s">
        <v>2879</v>
      </c>
    </row>
    <row r="404" spans="24:25" x14ac:dyDescent="0.25">
      <c r="X404" s="2" t="s">
        <v>2880</v>
      </c>
      <c r="Y404" s="2" t="s">
        <v>2881</v>
      </c>
    </row>
    <row r="405" spans="24:25" x14ac:dyDescent="0.25">
      <c r="X405" s="2" t="s">
        <v>2882</v>
      </c>
      <c r="Y405" s="2" t="s">
        <v>2883</v>
      </c>
    </row>
    <row r="406" spans="24:25" x14ac:dyDescent="0.25">
      <c r="X406" s="2" t="s">
        <v>2884</v>
      </c>
      <c r="Y406" s="2" t="s">
        <v>2885</v>
      </c>
    </row>
    <row r="407" spans="24:25" x14ac:dyDescent="0.25">
      <c r="X407" s="2" t="s">
        <v>725</v>
      </c>
      <c r="Y407" s="2" t="s">
        <v>441</v>
      </c>
    </row>
    <row r="408" spans="24:25" x14ac:dyDescent="0.25">
      <c r="X408" s="2" t="s">
        <v>2886</v>
      </c>
      <c r="Y408" s="2" t="s">
        <v>2887</v>
      </c>
    </row>
    <row r="409" spans="24:25" x14ac:dyDescent="0.25">
      <c r="X409" s="2" t="s">
        <v>2888</v>
      </c>
      <c r="Y409" s="2" t="s">
        <v>2889</v>
      </c>
    </row>
    <row r="410" spans="24:25" x14ac:dyDescent="0.25">
      <c r="X410" s="2" t="s">
        <v>767</v>
      </c>
      <c r="Y410" s="2" t="s">
        <v>492</v>
      </c>
    </row>
    <row r="411" spans="24:25" x14ac:dyDescent="0.25">
      <c r="X411" s="2" t="s">
        <v>1784</v>
      </c>
      <c r="Y411" s="2" t="s">
        <v>1785</v>
      </c>
    </row>
    <row r="412" spans="24:25" x14ac:dyDescent="0.25">
      <c r="X412" s="2" t="s">
        <v>1786</v>
      </c>
      <c r="Y412" s="2" t="s">
        <v>1787</v>
      </c>
    </row>
    <row r="413" spans="24:25" x14ac:dyDescent="0.25">
      <c r="X413" s="2" t="s">
        <v>2890</v>
      </c>
      <c r="Y413" s="2" t="s">
        <v>2891</v>
      </c>
    </row>
    <row r="414" spans="24:25" x14ac:dyDescent="0.25">
      <c r="X414" s="2" t="s">
        <v>2892</v>
      </c>
      <c r="Y414" s="2" t="s">
        <v>2893</v>
      </c>
    </row>
    <row r="415" spans="24:25" x14ac:dyDescent="0.25">
      <c r="X415" s="2" t="s">
        <v>1800</v>
      </c>
      <c r="Y415" s="2" t="s">
        <v>1801</v>
      </c>
    </row>
    <row r="416" spans="24:25" x14ac:dyDescent="0.25">
      <c r="X416" s="2" t="s">
        <v>2894</v>
      </c>
      <c r="Y416" s="2" t="s">
        <v>1809</v>
      </c>
    </row>
    <row r="417" spans="24:25" x14ac:dyDescent="0.25">
      <c r="X417" s="2" t="s">
        <v>2895</v>
      </c>
      <c r="Y417" s="2" t="s">
        <v>1805</v>
      </c>
    </row>
    <row r="418" spans="24:25" x14ac:dyDescent="0.25">
      <c r="X418" s="2" t="s">
        <v>2896</v>
      </c>
      <c r="Y418" s="2" t="s">
        <v>1807</v>
      </c>
    </row>
    <row r="419" spans="24:25" x14ac:dyDescent="0.25">
      <c r="X419" s="2" t="s">
        <v>2897</v>
      </c>
      <c r="Y419" s="2" t="s">
        <v>1857</v>
      </c>
    </row>
    <row r="420" spans="24:25" x14ac:dyDescent="0.25">
      <c r="X420" s="2" t="s">
        <v>2898</v>
      </c>
      <c r="Y420" s="2" t="s">
        <v>1753</v>
      </c>
    </row>
    <row r="421" spans="24:25" x14ac:dyDescent="0.25">
      <c r="X421" s="2" t="s">
        <v>2899</v>
      </c>
      <c r="Y421" s="2" t="s">
        <v>1813</v>
      </c>
    </row>
    <row r="422" spans="24:25" x14ac:dyDescent="0.25">
      <c r="X422" s="2" t="s">
        <v>2900</v>
      </c>
      <c r="Y422" s="2" t="s">
        <v>1642</v>
      </c>
    </row>
    <row r="423" spans="24:25" x14ac:dyDescent="0.25">
      <c r="X423" s="2" t="s">
        <v>2901</v>
      </c>
      <c r="Y423" s="2" t="s">
        <v>2902</v>
      </c>
    </row>
    <row r="424" spans="24:25" x14ac:dyDescent="0.25">
      <c r="X424" s="2" t="s">
        <v>2903</v>
      </c>
      <c r="Y424" s="2" t="s">
        <v>2904</v>
      </c>
    </row>
    <row r="425" spans="24:25" x14ac:dyDescent="0.25">
      <c r="X425" s="2" t="s">
        <v>2905</v>
      </c>
      <c r="Y425" s="2" t="s">
        <v>1783</v>
      </c>
    </row>
    <row r="426" spans="24:25" x14ac:dyDescent="0.25">
      <c r="X426" s="2" t="s">
        <v>2906</v>
      </c>
      <c r="Y426" s="2" t="s">
        <v>1791</v>
      </c>
    </row>
    <row r="427" spans="24:25" x14ac:dyDescent="0.25">
      <c r="X427" s="2" t="s">
        <v>2907</v>
      </c>
      <c r="Y427" s="2" t="s">
        <v>1789</v>
      </c>
    </row>
    <row r="428" spans="24:25" x14ac:dyDescent="0.25">
      <c r="X428" s="2" t="s">
        <v>2908</v>
      </c>
      <c r="Y428" s="2" t="s">
        <v>1793</v>
      </c>
    </row>
    <row r="429" spans="24:25" x14ac:dyDescent="0.25">
      <c r="X429" s="2" t="s">
        <v>2909</v>
      </c>
      <c r="Y429" s="2" t="s">
        <v>2910</v>
      </c>
    </row>
    <row r="430" spans="24:25" x14ac:dyDescent="0.25">
      <c r="X430" s="2" t="s">
        <v>2911</v>
      </c>
      <c r="Y430" s="2" t="s">
        <v>1795</v>
      </c>
    </row>
    <row r="431" spans="24:25" x14ac:dyDescent="0.25">
      <c r="X431" s="2" t="s">
        <v>2912</v>
      </c>
      <c r="Y431" s="2" t="s">
        <v>1803</v>
      </c>
    </row>
    <row r="432" spans="24:25" x14ac:dyDescent="0.25">
      <c r="X432" s="2" t="s">
        <v>2913</v>
      </c>
      <c r="Y432" s="2" t="s">
        <v>2914</v>
      </c>
    </row>
    <row r="433" spans="24:25" x14ac:dyDescent="0.25">
      <c r="X433" s="2" t="s">
        <v>2915</v>
      </c>
      <c r="Y433" s="2" t="s">
        <v>2916</v>
      </c>
    </row>
    <row r="434" spans="24:25" x14ac:dyDescent="0.25">
      <c r="X434" s="2" t="s">
        <v>1796</v>
      </c>
      <c r="Y434" s="2" t="s">
        <v>1797</v>
      </c>
    </row>
    <row r="435" spans="24:25" x14ac:dyDescent="0.25">
      <c r="X435" s="2" t="s">
        <v>2917</v>
      </c>
      <c r="Y435" s="2" t="s">
        <v>2918</v>
      </c>
    </row>
    <row r="436" spans="24:25" x14ac:dyDescent="0.25">
      <c r="X436" s="2" t="s">
        <v>1798</v>
      </c>
      <c r="Y436" s="2" t="s">
        <v>1799</v>
      </c>
    </row>
    <row r="437" spans="24:25" x14ac:dyDescent="0.25">
      <c r="X437" s="2" t="s">
        <v>2919</v>
      </c>
      <c r="Y437" s="2" t="s">
        <v>2920</v>
      </c>
    </row>
    <row r="438" spans="24:25" x14ac:dyDescent="0.25">
      <c r="X438" s="2" t="s">
        <v>2921</v>
      </c>
      <c r="Y438" s="2" t="s">
        <v>2922</v>
      </c>
    </row>
    <row r="439" spans="24:25" x14ac:dyDescent="0.25">
      <c r="X439" s="2" t="s">
        <v>727</v>
      </c>
      <c r="Y439" s="2" t="s">
        <v>443</v>
      </c>
    </row>
    <row r="440" spans="24:25" x14ac:dyDescent="0.25">
      <c r="X440" s="2" t="s">
        <v>2923</v>
      </c>
      <c r="Y440" s="2" t="s">
        <v>2924</v>
      </c>
    </row>
    <row r="441" spans="24:25" x14ac:dyDescent="0.25">
      <c r="X441" s="2" t="s">
        <v>2925</v>
      </c>
      <c r="Y441" s="2" t="s">
        <v>2926</v>
      </c>
    </row>
    <row r="442" spans="24:25" x14ac:dyDescent="0.25">
      <c r="X442" s="2" t="s">
        <v>1814</v>
      </c>
      <c r="Y442" s="2" t="s">
        <v>1815</v>
      </c>
    </row>
    <row r="443" spans="24:25" x14ac:dyDescent="0.25">
      <c r="X443" s="2" t="s">
        <v>728</v>
      </c>
      <c r="Y443" s="2" t="s">
        <v>444</v>
      </c>
    </row>
    <row r="444" spans="24:25" x14ac:dyDescent="0.25">
      <c r="X444" s="2" t="s">
        <v>2927</v>
      </c>
      <c r="Y444" s="2" t="s">
        <v>2928</v>
      </c>
    </row>
    <row r="445" spans="24:25" x14ac:dyDescent="0.25">
      <c r="X445" s="2" t="s">
        <v>1894</v>
      </c>
      <c r="Y445" s="2" t="s">
        <v>1895</v>
      </c>
    </row>
    <row r="446" spans="24:25" x14ac:dyDescent="0.25">
      <c r="X446" s="2" t="s">
        <v>2929</v>
      </c>
      <c r="Y446" s="2" t="s">
        <v>447</v>
      </c>
    </row>
    <row r="447" spans="24:25" x14ac:dyDescent="0.25">
      <c r="X447" s="2" t="s">
        <v>730</v>
      </c>
      <c r="Y447" s="2" t="s">
        <v>446</v>
      </c>
    </row>
    <row r="448" spans="24:25" x14ac:dyDescent="0.25">
      <c r="X448" s="2" t="s">
        <v>731</v>
      </c>
      <c r="Y448" s="2" t="s">
        <v>448</v>
      </c>
    </row>
    <row r="449" spans="24:25" x14ac:dyDescent="0.25">
      <c r="X449" s="2" t="s">
        <v>1816</v>
      </c>
      <c r="Y449" s="2" t="s">
        <v>1817</v>
      </c>
    </row>
    <row r="450" spans="24:25" x14ac:dyDescent="0.25">
      <c r="X450" s="2" t="s">
        <v>2930</v>
      </c>
      <c r="Y450" s="2" t="s">
        <v>2931</v>
      </c>
    </row>
    <row r="451" spans="24:25" x14ac:dyDescent="0.25">
      <c r="X451" s="2" t="s">
        <v>2932</v>
      </c>
      <c r="Y451" s="2" t="s">
        <v>1874</v>
      </c>
    </row>
    <row r="452" spans="24:25" x14ac:dyDescent="0.25">
      <c r="X452" s="2" t="s">
        <v>2933</v>
      </c>
      <c r="Y452" s="2" t="s">
        <v>2934</v>
      </c>
    </row>
    <row r="453" spans="24:25" x14ac:dyDescent="0.25">
      <c r="X453" s="2" t="s">
        <v>683</v>
      </c>
      <c r="Y453" s="2" t="s">
        <v>402</v>
      </c>
    </row>
    <row r="454" spans="24:25" x14ac:dyDescent="0.25">
      <c r="X454" s="2" t="s">
        <v>729</v>
      </c>
      <c r="Y454" s="2" t="s">
        <v>445</v>
      </c>
    </row>
    <row r="455" spans="24:25" x14ac:dyDescent="0.25">
      <c r="X455" s="2" t="s">
        <v>732</v>
      </c>
      <c r="Y455" s="2" t="s">
        <v>449</v>
      </c>
    </row>
    <row r="456" spans="24:25" x14ac:dyDescent="0.25">
      <c r="X456" s="2" t="s">
        <v>2935</v>
      </c>
      <c r="Y456" s="2" t="s">
        <v>2936</v>
      </c>
    </row>
    <row r="457" spans="24:25" x14ac:dyDescent="0.25">
      <c r="X457" s="2" t="s">
        <v>1821</v>
      </c>
      <c r="Y457" s="2" t="s">
        <v>609</v>
      </c>
    </row>
    <row r="458" spans="24:25" x14ac:dyDescent="0.25">
      <c r="X458" s="2" t="s">
        <v>733</v>
      </c>
      <c r="Y458" s="2" t="s">
        <v>299</v>
      </c>
    </row>
    <row r="459" spans="24:25" x14ac:dyDescent="0.25">
      <c r="X459" s="2" t="s">
        <v>1819</v>
      </c>
      <c r="Y459" s="2" t="s">
        <v>1820</v>
      </c>
    </row>
    <row r="460" spans="24:25" x14ac:dyDescent="0.25">
      <c r="X460" s="2" t="s">
        <v>2937</v>
      </c>
      <c r="Y460" s="2" t="s">
        <v>2938</v>
      </c>
    </row>
    <row r="461" spans="24:25" x14ac:dyDescent="0.25">
      <c r="X461" s="2" t="s">
        <v>2939</v>
      </c>
      <c r="Y461" s="2" t="s">
        <v>1763</v>
      </c>
    </row>
    <row r="462" spans="24:25" x14ac:dyDescent="0.25">
      <c r="X462" s="2" t="s">
        <v>737</v>
      </c>
      <c r="Y462" s="2" t="s">
        <v>452</v>
      </c>
    </row>
    <row r="463" spans="24:25" x14ac:dyDescent="0.25">
      <c r="X463" s="2" t="s">
        <v>2940</v>
      </c>
      <c r="Y463" s="2" t="s">
        <v>2941</v>
      </c>
    </row>
    <row r="464" spans="24:25" x14ac:dyDescent="0.25">
      <c r="X464" s="2" t="s">
        <v>2942</v>
      </c>
      <c r="Y464" s="2" t="s">
        <v>2943</v>
      </c>
    </row>
    <row r="465" spans="24:25" x14ac:dyDescent="0.25">
      <c r="X465" s="2" t="s">
        <v>1824</v>
      </c>
      <c r="Y465" s="2" t="s">
        <v>1825</v>
      </c>
    </row>
    <row r="466" spans="24:25" x14ac:dyDescent="0.25">
      <c r="X466" s="2" t="s">
        <v>2944</v>
      </c>
      <c r="Y466" s="2" t="s">
        <v>1538</v>
      </c>
    </row>
    <row r="467" spans="24:25" x14ac:dyDescent="0.25">
      <c r="X467" s="2" t="s">
        <v>2945</v>
      </c>
      <c r="Y467" s="2" t="s">
        <v>1829</v>
      </c>
    </row>
    <row r="468" spans="24:25" x14ac:dyDescent="0.25">
      <c r="X468" s="2" t="s">
        <v>2946</v>
      </c>
      <c r="Y468" s="2" t="s">
        <v>2947</v>
      </c>
    </row>
    <row r="469" spans="24:25" x14ac:dyDescent="0.25">
      <c r="X469" s="2" t="s">
        <v>2948</v>
      </c>
      <c r="Y469" s="2" t="s">
        <v>2949</v>
      </c>
    </row>
    <row r="470" spans="24:25" x14ac:dyDescent="0.25">
      <c r="X470" s="2" t="s">
        <v>2950</v>
      </c>
      <c r="Y470" s="2" t="s">
        <v>1823</v>
      </c>
    </row>
    <row r="471" spans="24:25" x14ac:dyDescent="0.25">
      <c r="X471" s="2" t="s">
        <v>2951</v>
      </c>
      <c r="Y471" s="2" t="s">
        <v>2952</v>
      </c>
    </row>
    <row r="472" spans="24:25" x14ac:dyDescent="0.25">
      <c r="X472" s="2" t="s">
        <v>2953</v>
      </c>
      <c r="Y472" s="2" t="s">
        <v>2954</v>
      </c>
    </row>
    <row r="473" spans="24:25" x14ac:dyDescent="0.25">
      <c r="X473" s="2" t="s">
        <v>1826</v>
      </c>
      <c r="Y473" s="2" t="s">
        <v>1827</v>
      </c>
    </row>
    <row r="474" spans="24:25" x14ac:dyDescent="0.25">
      <c r="X474" s="2" t="s">
        <v>734</v>
      </c>
      <c r="Y474" s="2" t="s">
        <v>294</v>
      </c>
    </row>
    <row r="475" spans="24:25" x14ac:dyDescent="0.25">
      <c r="X475" s="2" t="s">
        <v>735</v>
      </c>
      <c r="Y475" s="2" t="s">
        <v>450</v>
      </c>
    </row>
    <row r="476" spans="24:25" x14ac:dyDescent="0.25">
      <c r="X476" s="2" t="s">
        <v>736</v>
      </c>
      <c r="Y476" s="2" t="s">
        <v>451</v>
      </c>
    </row>
    <row r="477" spans="24:25" x14ac:dyDescent="0.25">
      <c r="X477" s="2" t="s">
        <v>1830</v>
      </c>
      <c r="Y477" s="2" t="s">
        <v>453</v>
      </c>
    </row>
    <row r="478" spans="24:25" x14ac:dyDescent="0.25">
      <c r="X478" s="2" t="s">
        <v>2955</v>
      </c>
      <c r="Y478" s="2" t="s">
        <v>2956</v>
      </c>
    </row>
    <row r="479" spans="24:25" x14ac:dyDescent="0.25">
      <c r="X479" s="2" t="s">
        <v>2957</v>
      </c>
      <c r="Y479" s="2" t="s">
        <v>2958</v>
      </c>
    </row>
    <row r="480" spans="24:25" x14ac:dyDescent="0.25">
      <c r="X480" s="2" t="s">
        <v>2959</v>
      </c>
      <c r="Y480" s="2" t="s">
        <v>2960</v>
      </c>
    </row>
    <row r="481" spans="24:25" x14ac:dyDescent="0.25">
      <c r="X481" s="2" t="s">
        <v>2961</v>
      </c>
      <c r="Y481" s="2" t="s">
        <v>2962</v>
      </c>
    </row>
    <row r="482" spans="24:25" x14ac:dyDescent="0.25">
      <c r="X482" s="2" t="s">
        <v>739</v>
      </c>
      <c r="Y482" s="2" t="s">
        <v>455</v>
      </c>
    </row>
    <row r="483" spans="24:25" x14ac:dyDescent="0.25">
      <c r="X483" s="2" t="s">
        <v>2963</v>
      </c>
      <c r="Y483" s="2" t="s">
        <v>2964</v>
      </c>
    </row>
    <row r="484" spans="24:25" x14ac:dyDescent="0.25">
      <c r="X484" s="2" t="s">
        <v>2965</v>
      </c>
      <c r="Y484" s="2" t="s">
        <v>2966</v>
      </c>
    </row>
    <row r="485" spans="24:25" x14ac:dyDescent="0.25">
      <c r="X485" s="2" t="s">
        <v>2967</v>
      </c>
      <c r="Y485" s="2" t="s">
        <v>1834</v>
      </c>
    </row>
    <row r="486" spans="24:25" x14ac:dyDescent="0.25">
      <c r="X486" s="2" t="s">
        <v>2968</v>
      </c>
      <c r="Y486" s="2" t="s">
        <v>2969</v>
      </c>
    </row>
    <row r="487" spans="24:25" x14ac:dyDescent="0.25">
      <c r="X487" s="2" t="s">
        <v>2970</v>
      </c>
      <c r="Y487" s="2" t="s">
        <v>2971</v>
      </c>
    </row>
    <row r="488" spans="24:25" x14ac:dyDescent="0.25">
      <c r="X488" s="2" t="s">
        <v>738</v>
      </c>
      <c r="Y488" s="2" t="s">
        <v>454</v>
      </c>
    </row>
    <row r="489" spans="24:25" x14ac:dyDescent="0.25">
      <c r="X489" s="2" t="s">
        <v>743</v>
      </c>
      <c r="Y489" s="2" t="s">
        <v>297</v>
      </c>
    </row>
    <row r="490" spans="24:25" x14ac:dyDescent="0.25">
      <c r="X490" s="2" t="s">
        <v>742</v>
      </c>
      <c r="Y490" s="2" t="s">
        <v>458</v>
      </c>
    </row>
    <row r="491" spans="24:25" x14ac:dyDescent="0.25">
      <c r="X491" s="2" t="s">
        <v>2972</v>
      </c>
      <c r="Y491" s="2" t="s">
        <v>1851</v>
      </c>
    </row>
    <row r="492" spans="24:25" x14ac:dyDescent="0.25">
      <c r="X492" s="2" t="s">
        <v>2973</v>
      </c>
      <c r="Y492" s="2" t="s">
        <v>2974</v>
      </c>
    </row>
    <row r="493" spans="24:25" x14ac:dyDescent="0.25">
      <c r="X493" s="2" t="s">
        <v>1831</v>
      </c>
      <c r="Y493" s="2" t="s">
        <v>1832</v>
      </c>
    </row>
    <row r="494" spans="24:25" x14ac:dyDescent="0.25">
      <c r="X494" s="2" t="s">
        <v>2975</v>
      </c>
      <c r="Y494" s="2" t="s">
        <v>2976</v>
      </c>
    </row>
    <row r="495" spans="24:25" x14ac:dyDescent="0.25">
      <c r="X495" s="2" t="s">
        <v>741</v>
      </c>
      <c r="Y495" s="2" t="s">
        <v>457</v>
      </c>
    </row>
    <row r="496" spans="24:25" x14ac:dyDescent="0.25">
      <c r="X496" s="2" t="s">
        <v>1835</v>
      </c>
      <c r="Y496" s="2" t="s">
        <v>1836</v>
      </c>
    </row>
    <row r="497" spans="24:25" x14ac:dyDescent="0.25">
      <c r="X497" s="2" t="s">
        <v>2977</v>
      </c>
      <c r="Y497" s="2" t="s">
        <v>1841</v>
      </c>
    </row>
    <row r="498" spans="24:25" x14ac:dyDescent="0.25">
      <c r="X498" s="2" t="s">
        <v>2978</v>
      </c>
      <c r="Y498" s="2" t="s">
        <v>1845</v>
      </c>
    </row>
    <row r="499" spans="24:25" x14ac:dyDescent="0.25">
      <c r="X499" s="2" t="s">
        <v>1837</v>
      </c>
      <c r="Y499" s="2" t="s">
        <v>1838</v>
      </c>
    </row>
    <row r="500" spans="24:25" x14ac:dyDescent="0.25">
      <c r="X500" s="2" t="s">
        <v>2979</v>
      </c>
      <c r="Y500" s="2" t="s">
        <v>2980</v>
      </c>
    </row>
    <row r="501" spans="24:25" x14ac:dyDescent="0.25">
      <c r="X501" s="2" t="s">
        <v>740</v>
      </c>
      <c r="Y501" s="2" t="s">
        <v>456</v>
      </c>
    </row>
    <row r="502" spans="24:25" x14ac:dyDescent="0.25">
      <c r="X502" s="2" t="s">
        <v>1846</v>
      </c>
      <c r="Y502" s="2" t="s">
        <v>1847</v>
      </c>
    </row>
    <row r="503" spans="24:25" x14ac:dyDescent="0.25">
      <c r="X503" s="2" t="s">
        <v>2981</v>
      </c>
      <c r="Y503" s="2" t="s">
        <v>2982</v>
      </c>
    </row>
    <row r="504" spans="24:25" x14ac:dyDescent="0.25">
      <c r="X504" s="2" t="s">
        <v>2983</v>
      </c>
      <c r="Y504" s="2" t="s">
        <v>2984</v>
      </c>
    </row>
    <row r="505" spans="24:25" x14ac:dyDescent="0.25">
      <c r="X505" s="2" t="s">
        <v>2985</v>
      </c>
      <c r="Y505" s="2" t="s">
        <v>2986</v>
      </c>
    </row>
    <row r="506" spans="24:25" x14ac:dyDescent="0.25">
      <c r="X506" s="2" t="s">
        <v>2987</v>
      </c>
      <c r="Y506" s="2" t="s">
        <v>2988</v>
      </c>
    </row>
    <row r="507" spans="24:25" x14ac:dyDescent="0.25">
      <c r="X507" s="2" t="s">
        <v>1848</v>
      </c>
      <c r="Y507" s="2" t="s">
        <v>1849</v>
      </c>
    </row>
    <row r="508" spans="24:25" x14ac:dyDescent="0.25">
      <c r="X508" s="2" t="s">
        <v>744</v>
      </c>
      <c r="Y508" s="2" t="s">
        <v>459</v>
      </c>
    </row>
    <row r="509" spans="24:25" x14ac:dyDescent="0.25">
      <c r="X509" s="2" t="s">
        <v>2989</v>
      </c>
      <c r="Y509" s="2" t="s">
        <v>2990</v>
      </c>
    </row>
    <row r="510" spans="24:25" x14ac:dyDescent="0.25">
      <c r="X510" s="2" t="s">
        <v>1639</v>
      </c>
      <c r="Y510" s="2" t="s">
        <v>1640</v>
      </c>
    </row>
    <row r="511" spans="24:25" x14ac:dyDescent="0.25">
      <c r="X511" s="2" t="s">
        <v>2991</v>
      </c>
      <c r="Y511" s="2" t="s">
        <v>462</v>
      </c>
    </row>
    <row r="512" spans="24:25" x14ac:dyDescent="0.25">
      <c r="X512" s="2" t="s">
        <v>2992</v>
      </c>
      <c r="Y512" s="2" t="s">
        <v>461</v>
      </c>
    </row>
    <row r="513" spans="24:25" x14ac:dyDescent="0.25">
      <c r="X513" s="2" t="s">
        <v>2993</v>
      </c>
      <c r="Y513" s="2" t="s">
        <v>403</v>
      </c>
    </row>
    <row r="514" spans="24:25" x14ac:dyDescent="0.25">
      <c r="X514" s="2" t="s">
        <v>2994</v>
      </c>
      <c r="Y514" s="2" t="s">
        <v>2995</v>
      </c>
    </row>
    <row r="515" spans="24:25" x14ac:dyDescent="0.25">
      <c r="X515" s="2" t="s">
        <v>748</v>
      </c>
      <c r="Y515" s="2" t="s">
        <v>463</v>
      </c>
    </row>
    <row r="516" spans="24:25" x14ac:dyDescent="0.25">
      <c r="X516" s="2" t="s">
        <v>2996</v>
      </c>
      <c r="Y516" s="2" t="s">
        <v>2997</v>
      </c>
    </row>
    <row r="517" spans="24:25" x14ac:dyDescent="0.25">
      <c r="X517" s="2" t="s">
        <v>674</v>
      </c>
      <c r="Y517" s="2" t="s">
        <v>394</v>
      </c>
    </row>
    <row r="518" spans="24:25" x14ac:dyDescent="0.25">
      <c r="X518" s="2" t="s">
        <v>2998</v>
      </c>
      <c r="Y518" s="2" t="s">
        <v>424</v>
      </c>
    </row>
    <row r="519" spans="24:25" x14ac:dyDescent="0.25">
      <c r="X519" s="2" t="s">
        <v>677</v>
      </c>
      <c r="Y519" s="2" t="s">
        <v>397</v>
      </c>
    </row>
    <row r="520" spans="24:25" x14ac:dyDescent="0.25">
      <c r="X520" s="2" t="s">
        <v>2999</v>
      </c>
      <c r="Y520" s="2" t="s">
        <v>3000</v>
      </c>
    </row>
    <row r="521" spans="24:25" x14ac:dyDescent="0.25">
      <c r="X521" s="2" t="s">
        <v>3001</v>
      </c>
      <c r="Y521" s="2" t="s">
        <v>3002</v>
      </c>
    </row>
    <row r="522" spans="24:25" x14ac:dyDescent="0.25">
      <c r="X522" s="2" t="s">
        <v>3003</v>
      </c>
      <c r="Y522" s="2" t="s">
        <v>3004</v>
      </c>
    </row>
    <row r="523" spans="24:25" x14ac:dyDescent="0.25">
      <c r="X523" s="2" t="s">
        <v>3005</v>
      </c>
      <c r="Y523" s="2" t="s">
        <v>3006</v>
      </c>
    </row>
    <row r="524" spans="24:25" x14ac:dyDescent="0.25">
      <c r="X524" s="2" t="s">
        <v>3007</v>
      </c>
      <c r="Y524" s="2" t="s">
        <v>3008</v>
      </c>
    </row>
    <row r="525" spans="24:25" x14ac:dyDescent="0.25">
      <c r="X525" s="2" t="s">
        <v>1555</v>
      </c>
      <c r="Y525" s="2" t="s">
        <v>1556</v>
      </c>
    </row>
    <row r="526" spans="24:25" x14ac:dyDescent="0.25">
      <c r="X526" s="2" t="s">
        <v>3009</v>
      </c>
      <c r="Y526" s="2" t="s">
        <v>3010</v>
      </c>
    </row>
    <row r="527" spans="24:25" x14ac:dyDescent="0.25">
      <c r="X527" s="2" t="s">
        <v>3011</v>
      </c>
      <c r="Y527" s="2" t="s">
        <v>3012</v>
      </c>
    </row>
    <row r="528" spans="24:25" x14ac:dyDescent="0.25">
      <c r="X528" s="2" t="s">
        <v>690</v>
      </c>
      <c r="Y528" s="2" t="s">
        <v>408</v>
      </c>
    </row>
    <row r="529" spans="24:25" x14ac:dyDescent="0.25">
      <c r="X529" s="2" t="s">
        <v>3013</v>
      </c>
      <c r="Y529" s="2" t="s">
        <v>3014</v>
      </c>
    </row>
    <row r="530" spans="24:25" x14ac:dyDescent="0.25">
      <c r="X530" s="2" t="s">
        <v>3015</v>
      </c>
      <c r="Y530" s="2" t="s">
        <v>3016</v>
      </c>
    </row>
    <row r="531" spans="24:25" x14ac:dyDescent="0.25">
      <c r="X531" s="2" t="s">
        <v>3017</v>
      </c>
      <c r="Y531" s="2" t="s">
        <v>3018</v>
      </c>
    </row>
    <row r="532" spans="24:25" x14ac:dyDescent="0.25">
      <c r="X532" s="2" t="s">
        <v>3019</v>
      </c>
      <c r="Y532" s="2" t="s">
        <v>3020</v>
      </c>
    </row>
    <row r="533" spans="24:25" x14ac:dyDescent="0.25">
      <c r="X533" s="2" t="s">
        <v>745</v>
      </c>
      <c r="Y533" s="2" t="s">
        <v>460</v>
      </c>
    </row>
    <row r="534" spans="24:25" x14ac:dyDescent="0.25">
      <c r="X534" s="2" t="s">
        <v>3021</v>
      </c>
      <c r="Y534" s="2" t="s">
        <v>3022</v>
      </c>
    </row>
    <row r="535" spans="24:25" x14ac:dyDescent="0.25">
      <c r="X535" s="2" t="s">
        <v>3023</v>
      </c>
      <c r="Y535" s="2" t="s">
        <v>3024</v>
      </c>
    </row>
    <row r="536" spans="24:25" x14ac:dyDescent="0.25">
      <c r="X536" s="2" t="s">
        <v>3025</v>
      </c>
      <c r="Y536" s="2" t="s">
        <v>3026</v>
      </c>
    </row>
    <row r="537" spans="24:25" x14ac:dyDescent="0.25">
      <c r="X537" s="2" t="s">
        <v>1858</v>
      </c>
      <c r="Y537" s="2" t="s">
        <v>1859</v>
      </c>
    </row>
    <row r="538" spans="24:25" x14ac:dyDescent="0.25">
      <c r="X538" s="2" t="s">
        <v>3027</v>
      </c>
      <c r="Y538" s="2" t="s">
        <v>3028</v>
      </c>
    </row>
    <row r="539" spans="24:25" x14ac:dyDescent="0.25">
      <c r="X539" s="2" t="s">
        <v>1852</v>
      </c>
      <c r="Y539" s="2" t="s">
        <v>1853</v>
      </c>
    </row>
    <row r="540" spans="24:25" x14ac:dyDescent="0.25">
      <c r="X540" s="2" t="s">
        <v>3029</v>
      </c>
      <c r="Y540" s="2" t="s">
        <v>3030</v>
      </c>
    </row>
    <row r="541" spans="24:25" x14ac:dyDescent="0.25">
      <c r="X541" s="2" t="s">
        <v>3031</v>
      </c>
      <c r="Y541" s="2" t="s">
        <v>3032</v>
      </c>
    </row>
    <row r="542" spans="24:25" x14ac:dyDescent="0.25">
      <c r="X542" s="2" t="s">
        <v>799</v>
      </c>
      <c r="Y542" s="2" t="s">
        <v>365</v>
      </c>
    </row>
    <row r="543" spans="24:25" x14ac:dyDescent="0.25">
      <c r="X543" s="2" t="s">
        <v>3033</v>
      </c>
      <c r="Y543" s="2" t="s">
        <v>3034</v>
      </c>
    </row>
    <row r="544" spans="24:25" x14ac:dyDescent="0.25">
      <c r="X544" s="2" t="s">
        <v>3035</v>
      </c>
      <c r="Y544" s="2" t="s">
        <v>3036</v>
      </c>
    </row>
    <row r="545" spans="24:25" x14ac:dyDescent="0.25">
      <c r="X545" s="2" t="s">
        <v>3037</v>
      </c>
      <c r="Y545" s="2" t="s">
        <v>3038</v>
      </c>
    </row>
    <row r="546" spans="24:25" x14ac:dyDescent="0.25">
      <c r="X546" s="2" t="s">
        <v>3039</v>
      </c>
      <c r="Y546" s="2" t="s">
        <v>3040</v>
      </c>
    </row>
    <row r="547" spans="24:25" x14ac:dyDescent="0.25">
      <c r="X547" s="2" t="s">
        <v>749</v>
      </c>
      <c r="Y547" s="2" t="s">
        <v>464</v>
      </c>
    </row>
    <row r="548" spans="24:25" x14ac:dyDescent="0.25">
      <c r="X548" s="2" t="s">
        <v>3041</v>
      </c>
      <c r="Y548" s="2" t="s">
        <v>3042</v>
      </c>
    </row>
    <row r="549" spans="24:25" x14ac:dyDescent="0.25">
      <c r="X549" s="2" t="s">
        <v>3043</v>
      </c>
      <c r="Y549" s="2" t="s">
        <v>3044</v>
      </c>
    </row>
    <row r="550" spans="24:25" x14ac:dyDescent="0.25">
      <c r="X550" s="2" t="s">
        <v>3045</v>
      </c>
      <c r="Y550" s="2" t="s">
        <v>3046</v>
      </c>
    </row>
    <row r="551" spans="24:25" x14ac:dyDescent="0.25">
      <c r="X551" s="2" t="s">
        <v>1862</v>
      </c>
      <c r="Y551" s="2" t="s">
        <v>1863</v>
      </c>
    </row>
    <row r="552" spans="24:25" x14ac:dyDescent="0.25">
      <c r="X552" s="2" t="s">
        <v>466</v>
      </c>
      <c r="Y552" s="2" t="s">
        <v>466</v>
      </c>
    </row>
    <row r="553" spans="24:25" x14ac:dyDescent="0.25">
      <c r="X553" s="2" t="s">
        <v>751</v>
      </c>
      <c r="Y553" s="2" t="s">
        <v>1864</v>
      </c>
    </row>
    <row r="554" spans="24:25" x14ac:dyDescent="0.25">
      <c r="X554" s="2" t="s">
        <v>753</v>
      </c>
      <c r="Y554" s="2" t="s">
        <v>616</v>
      </c>
    </row>
    <row r="555" spans="24:25" x14ac:dyDescent="0.25">
      <c r="X555" s="2" t="s">
        <v>1865</v>
      </c>
      <c r="Y555" s="2" t="s">
        <v>623</v>
      </c>
    </row>
    <row r="556" spans="24:25" x14ac:dyDescent="0.25">
      <c r="X556" s="2" t="s">
        <v>1866</v>
      </c>
      <c r="Y556" s="2" t="s">
        <v>624</v>
      </c>
    </row>
    <row r="557" spans="24:25" x14ac:dyDescent="0.25">
      <c r="X557" s="2" t="s">
        <v>467</v>
      </c>
      <c r="Y557" s="2" t="s">
        <v>467</v>
      </c>
    </row>
    <row r="558" spans="24:25" x14ac:dyDescent="0.25">
      <c r="X558" s="2" t="s">
        <v>752</v>
      </c>
      <c r="Y558" s="2" t="s">
        <v>468</v>
      </c>
    </row>
    <row r="559" spans="24:25" x14ac:dyDescent="0.25">
      <c r="X559" s="2" t="s">
        <v>3047</v>
      </c>
      <c r="Y559" s="2" t="s">
        <v>3048</v>
      </c>
    </row>
    <row r="560" spans="24:25" x14ac:dyDescent="0.25">
      <c r="X560" s="2" t="s">
        <v>1871</v>
      </c>
      <c r="Y560" s="2" t="s">
        <v>1872</v>
      </c>
    </row>
    <row r="561" spans="24:25" x14ac:dyDescent="0.25">
      <c r="X561" s="2" t="s">
        <v>1651</v>
      </c>
      <c r="Y561" s="2" t="s">
        <v>387</v>
      </c>
    </row>
    <row r="562" spans="24:25" x14ac:dyDescent="0.25">
      <c r="X562" s="2" t="s">
        <v>3049</v>
      </c>
      <c r="Y562" s="2" t="s">
        <v>1870</v>
      </c>
    </row>
    <row r="563" spans="24:25" x14ac:dyDescent="0.25">
      <c r="X563" s="2" t="s">
        <v>3050</v>
      </c>
      <c r="Y563" s="2" t="s">
        <v>3051</v>
      </c>
    </row>
    <row r="564" spans="24:25" x14ac:dyDescent="0.25">
      <c r="X564" s="2" t="s">
        <v>3052</v>
      </c>
      <c r="Y564" s="2" t="s">
        <v>3053</v>
      </c>
    </row>
    <row r="565" spans="24:25" x14ac:dyDescent="0.25">
      <c r="X565" s="2" t="s">
        <v>726</v>
      </c>
      <c r="Y565" s="2" t="s">
        <v>442</v>
      </c>
    </row>
    <row r="566" spans="24:25" x14ac:dyDescent="0.25">
      <c r="X566" s="2" t="s">
        <v>3054</v>
      </c>
      <c r="Y566" s="2" t="s">
        <v>3055</v>
      </c>
    </row>
    <row r="567" spans="24:25" x14ac:dyDescent="0.25">
      <c r="X567" s="2" t="s">
        <v>1867</v>
      </c>
      <c r="Y567" s="2" t="s">
        <v>1868</v>
      </c>
    </row>
    <row r="568" spans="24:25" x14ac:dyDescent="0.25">
      <c r="X568" s="2" t="s">
        <v>3056</v>
      </c>
      <c r="Y568" s="2" t="s">
        <v>3057</v>
      </c>
    </row>
    <row r="569" spans="24:25" x14ac:dyDescent="0.25">
      <c r="X569" s="2" t="s">
        <v>756</v>
      </c>
      <c r="Y569" s="2" t="s">
        <v>471</v>
      </c>
    </row>
    <row r="570" spans="24:25" x14ac:dyDescent="0.25">
      <c r="X570" s="2" t="s">
        <v>3058</v>
      </c>
      <c r="Y570" s="2" t="s">
        <v>3059</v>
      </c>
    </row>
    <row r="571" spans="24:25" x14ac:dyDescent="0.25">
      <c r="X571" s="2" t="s">
        <v>3060</v>
      </c>
      <c r="Y571" s="2" t="s">
        <v>3061</v>
      </c>
    </row>
    <row r="572" spans="24:25" x14ac:dyDescent="0.25">
      <c r="X572" s="2" t="s">
        <v>757</v>
      </c>
      <c r="Y572" s="2" t="s">
        <v>298</v>
      </c>
    </row>
    <row r="573" spans="24:25" x14ac:dyDescent="0.25">
      <c r="X573" s="2" t="s">
        <v>1875</v>
      </c>
      <c r="Y573" s="2" t="s">
        <v>1876</v>
      </c>
    </row>
    <row r="574" spans="24:25" x14ac:dyDescent="0.25">
      <c r="X574" s="2" t="s">
        <v>755</v>
      </c>
      <c r="Y574" s="2" t="s">
        <v>470</v>
      </c>
    </row>
    <row r="575" spans="24:25" x14ac:dyDescent="0.25">
      <c r="X575" s="2" t="s">
        <v>3062</v>
      </c>
      <c r="Y575" s="2" t="s">
        <v>3063</v>
      </c>
    </row>
    <row r="576" spans="24:25" x14ac:dyDescent="0.25">
      <c r="X576" s="2" t="s">
        <v>3064</v>
      </c>
      <c r="Y576" s="2" t="s">
        <v>3065</v>
      </c>
    </row>
    <row r="577" spans="24:25" x14ac:dyDescent="0.25">
      <c r="X577" s="2" t="s">
        <v>3066</v>
      </c>
      <c r="Y577" s="2" t="s">
        <v>3067</v>
      </c>
    </row>
    <row r="578" spans="24:25" x14ac:dyDescent="0.25">
      <c r="X578" s="2" t="s">
        <v>3068</v>
      </c>
      <c r="Y578" s="2" t="s">
        <v>3069</v>
      </c>
    </row>
    <row r="579" spans="24:25" x14ac:dyDescent="0.25">
      <c r="X579" s="2" t="s">
        <v>758</v>
      </c>
      <c r="Y579" s="2" t="s">
        <v>483</v>
      </c>
    </row>
    <row r="580" spans="24:25" x14ac:dyDescent="0.25">
      <c r="X580" s="2" t="s">
        <v>3070</v>
      </c>
      <c r="Y580" s="2" t="s">
        <v>3071</v>
      </c>
    </row>
    <row r="581" spans="24:25" x14ac:dyDescent="0.25">
      <c r="X581" s="2" t="s">
        <v>3072</v>
      </c>
      <c r="Y581" s="2" t="s">
        <v>3073</v>
      </c>
    </row>
    <row r="582" spans="24:25" x14ac:dyDescent="0.25">
      <c r="X582" s="2" t="s">
        <v>3074</v>
      </c>
      <c r="Y582" s="2" t="s">
        <v>3075</v>
      </c>
    </row>
    <row r="583" spans="24:25" x14ac:dyDescent="0.25">
      <c r="X583" s="2" t="s">
        <v>1629</v>
      </c>
      <c r="Y583" s="2" t="s">
        <v>1630</v>
      </c>
    </row>
    <row r="584" spans="24:25" x14ac:dyDescent="0.25">
      <c r="X584" s="2" t="s">
        <v>1631</v>
      </c>
      <c r="Y584" s="2" t="s">
        <v>1632</v>
      </c>
    </row>
    <row r="585" spans="24:25" x14ac:dyDescent="0.25">
      <c r="X585" s="2" t="s">
        <v>1890</v>
      </c>
      <c r="Y585" s="2" t="s">
        <v>1891</v>
      </c>
    </row>
    <row r="586" spans="24:25" x14ac:dyDescent="0.25">
      <c r="X586" s="2" t="s">
        <v>1877</v>
      </c>
      <c r="Y586" s="2" t="s">
        <v>472</v>
      </c>
    </row>
    <row r="587" spans="24:25" x14ac:dyDescent="0.25">
      <c r="X587" s="2" t="s">
        <v>1878</v>
      </c>
      <c r="Y587" s="2" t="s">
        <v>473</v>
      </c>
    </row>
    <row r="588" spans="24:25" x14ac:dyDescent="0.25">
      <c r="X588" s="2" t="s">
        <v>1879</v>
      </c>
      <c r="Y588" s="2" t="s">
        <v>474</v>
      </c>
    </row>
    <row r="589" spans="24:25" x14ac:dyDescent="0.25">
      <c r="X589" s="2" t="s">
        <v>1880</v>
      </c>
      <c r="Y589" s="2" t="s">
        <v>475</v>
      </c>
    </row>
    <row r="590" spans="24:25" x14ac:dyDescent="0.25">
      <c r="X590" s="2" t="s">
        <v>1881</v>
      </c>
      <c r="Y590" s="2" t="s">
        <v>1882</v>
      </c>
    </row>
    <row r="591" spans="24:25" x14ac:dyDescent="0.25">
      <c r="X591" s="2" t="s">
        <v>1883</v>
      </c>
      <c r="Y591" s="2" t="s">
        <v>476</v>
      </c>
    </row>
    <row r="592" spans="24:25" x14ac:dyDescent="0.25">
      <c r="X592" s="2" t="s">
        <v>1884</v>
      </c>
      <c r="Y592" s="2" t="s">
        <v>477</v>
      </c>
    </row>
    <row r="593" spans="24:25" x14ac:dyDescent="0.25">
      <c r="X593" s="2" t="s">
        <v>1885</v>
      </c>
      <c r="Y593" s="2" t="s">
        <v>478</v>
      </c>
    </row>
    <row r="594" spans="24:25" x14ac:dyDescent="0.25">
      <c r="X594" s="2" t="s">
        <v>1886</v>
      </c>
      <c r="Y594" s="2" t="s">
        <v>479</v>
      </c>
    </row>
    <row r="595" spans="24:25" x14ac:dyDescent="0.25">
      <c r="X595" s="2" t="s">
        <v>1887</v>
      </c>
      <c r="Y595" s="2" t="s">
        <v>480</v>
      </c>
    </row>
    <row r="596" spans="24:25" x14ac:dyDescent="0.25">
      <c r="X596" s="2" t="s">
        <v>1888</v>
      </c>
      <c r="Y596" s="2" t="s">
        <v>481</v>
      </c>
    </row>
    <row r="597" spans="24:25" x14ac:dyDescent="0.25">
      <c r="X597" s="2" t="s">
        <v>1889</v>
      </c>
      <c r="Y597" s="2" t="s">
        <v>482</v>
      </c>
    </row>
    <row r="598" spans="24:25" x14ac:dyDescent="0.25">
      <c r="X598" s="2" t="s">
        <v>3076</v>
      </c>
      <c r="Y598" s="2" t="s">
        <v>3077</v>
      </c>
    </row>
    <row r="599" spans="24:25" x14ac:dyDescent="0.25">
      <c r="X599" s="2" t="s">
        <v>761</v>
      </c>
      <c r="Y599" s="2" t="s">
        <v>627</v>
      </c>
    </row>
    <row r="600" spans="24:25" x14ac:dyDescent="0.25">
      <c r="X600" s="2" t="s">
        <v>760</v>
      </c>
      <c r="Y600" s="2" t="s">
        <v>485</v>
      </c>
    </row>
    <row r="601" spans="24:25" x14ac:dyDescent="0.25">
      <c r="X601" s="2" t="s">
        <v>759</v>
      </c>
      <c r="Y601" s="2" t="s">
        <v>484</v>
      </c>
    </row>
    <row r="602" spans="24:25" x14ac:dyDescent="0.25">
      <c r="X602" s="2" t="s">
        <v>1892</v>
      </c>
      <c r="Y602" s="2" t="s">
        <v>1893</v>
      </c>
    </row>
    <row r="603" spans="24:25" x14ac:dyDescent="0.25">
      <c r="X603" s="2" t="s">
        <v>3078</v>
      </c>
      <c r="Y603" s="2" t="s">
        <v>3079</v>
      </c>
    </row>
    <row r="604" spans="24:25" x14ac:dyDescent="0.25">
      <c r="X604" s="2" t="s">
        <v>1896</v>
      </c>
      <c r="Y604" s="2" t="s">
        <v>487</v>
      </c>
    </row>
    <row r="605" spans="24:25" x14ac:dyDescent="0.25">
      <c r="X605" s="2" t="s">
        <v>3080</v>
      </c>
      <c r="Y605" s="2" t="s">
        <v>3081</v>
      </c>
    </row>
    <row r="606" spans="24:25" x14ac:dyDescent="0.25">
      <c r="X606" s="2" t="s">
        <v>3082</v>
      </c>
      <c r="Y606" s="2" t="s">
        <v>3083</v>
      </c>
    </row>
    <row r="607" spans="24:25" x14ac:dyDescent="0.25">
      <c r="X607" s="2" t="s">
        <v>3084</v>
      </c>
      <c r="Y607" s="2" t="s">
        <v>3085</v>
      </c>
    </row>
    <row r="608" spans="24:25" x14ac:dyDescent="0.25">
      <c r="X608" s="2" t="s">
        <v>3086</v>
      </c>
      <c r="Y608" s="2" t="s">
        <v>3087</v>
      </c>
    </row>
    <row r="609" spans="24:25" x14ac:dyDescent="0.25">
      <c r="X609" s="2" t="s">
        <v>768</v>
      </c>
      <c r="Y609" s="2" t="s">
        <v>493</v>
      </c>
    </row>
    <row r="610" spans="24:25" x14ac:dyDescent="0.25">
      <c r="X610" s="2" t="s">
        <v>1958</v>
      </c>
      <c r="Y610" s="2" t="s">
        <v>1959</v>
      </c>
    </row>
    <row r="611" spans="24:25" x14ac:dyDescent="0.25">
      <c r="X611" s="2" t="s">
        <v>3088</v>
      </c>
      <c r="Y611" s="2" t="s">
        <v>3089</v>
      </c>
    </row>
    <row r="612" spans="24:25" x14ac:dyDescent="0.25">
      <c r="X612" s="2" t="s">
        <v>3090</v>
      </c>
      <c r="Y612" s="2" t="s">
        <v>3091</v>
      </c>
    </row>
    <row r="613" spans="24:25" x14ac:dyDescent="0.25">
      <c r="X613" s="2" t="s">
        <v>3092</v>
      </c>
      <c r="Y613" s="2" t="s">
        <v>3093</v>
      </c>
    </row>
    <row r="614" spans="24:25" x14ac:dyDescent="0.25">
      <c r="X614" s="2" t="s">
        <v>3094</v>
      </c>
      <c r="Y614" s="2" t="s">
        <v>3095</v>
      </c>
    </row>
    <row r="615" spans="24:25" x14ac:dyDescent="0.25">
      <c r="X615" s="2" t="s">
        <v>764</v>
      </c>
      <c r="Y615" s="2" t="s">
        <v>489</v>
      </c>
    </row>
    <row r="616" spans="24:25" x14ac:dyDescent="0.25">
      <c r="X616" s="2" t="s">
        <v>3096</v>
      </c>
      <c r="Y616" s="2" t="s">
        <v>1902</v>
      </c>
    </row>
    <row r="617" spans="24:25" x14ac:dyDescent="0.25">
      <c r="X617" s="2" t="s">
        <v>3097</v>
      </c>
      <c r="Y617" s="2" t="s">
        <v>3098</v>
      </c>
    </row>
    <row r="618" spans="24:25" x14ac:dyDescent="0.25">
      <c r="X618" s="2" t="s">
        <v>3099</v>
      </c>
      <c r="Y618" s="2" t="s">
        <v>3100</v>
      </c>
    </row>
    <row r="619" spans="24:25" x14ac:dyDescent="0.25">
      <c r="X619" s="2" t="s">
        <v>3101</v>
      </c>
      <c r="Y619" s="2" t="s">
        <v>3102</v>
      </c>
    </row>
    <row r="620" spans="24:25" x14ac:dyDescent="0.25">
      <c r="X620" s="2" t="s">
        <v>1903</v>
      </c>
      <c r="Y620" s="2" t="s">
        <v>1904</v>
      </c>
    </row>
    <row r="621" spans="24:25" x14ac:dyDescent="0.25">
      <c r="X621" s="2" t="s">
        <v>765</v>
      </c>
      <c r="Y621" s="2" t="s">
        <v>490</v>
      </c>
    </row>
    <row r="622" spans="24:25" x14ac:dyDescent="0.25">
      <c r="X622" s="2" t="s">
        <v>766</v>
      </c>
      <c r="Y622" s="2" t="s">
        <v>491</v>
      </c>
    </row>
    <row r="623" spans="24:25" x14ac:dyDescent="0.25">
      <c r="X623" s="2" t="s">
        <v>769</v>
      </c>
      <c r="Y623" s="2" t="s">
        <v>494</v>
      </c>
    </row>
    <row r="624" spans="24:25" x14ac:dyDescent="0.25">
      <c r="X624" s="2" t="s">
        <v>3103</v>
      </c>
      <c r="Y624" s="2" t="s">
        <v>3104</v>
      </c>
    </row>
    <row r="625" spans="24:25" x14ac:dyDescent="0.25">
      <c r="X625" s="2" t="s">
        <v>3105</v>
      </c>
      <c r="Y625" s="2" t="s">
        <v>3106</v>
      </c>
    </row>
    <row r="626" spans="24:25" x14ac:dyDescent="0.25">
      <c r="X626" s="2" t="s">
        <v>3107</v>
      </c>
      <c r="Y626" s="2" t="s">
        <v>3108</v>
      </c>
    </row>
    <row r="627" spans="24:25" x14ac:dyDescent="0.25">
      <c r="X627" s="2" t="s">
        <v>3109</v>
      </c>
      <c r="Y627" s="2" t="s">
        <v>3110</v>
      </c>
    </row>
    <row r="628" spans="24:25" x14ac:dyDescent="0.25">
      <c r="X628" s="2" t="s">
        <v>3111</v>
      </c>
      <c r="Y628" s="2" t="s">
        <v>3112</v>
      </c>
    </row>
    <row r="629" spans="24:25" x14ac:dyDescent="0.25">
      <c r="X629" s="2" t="s">
        <v>3113</v>
      </c>
      <c r="Y629" s="2" t="s">
        <v>3114</v>
      </c>
    </row>
    <row r="630" spans="24:25" x14ac:dyDescent="0.25">
      <c r="X630" s="2" t="s">
        <v>3115</v>
      </c>
      <c r="Y630" s="2" t="s">
        <v>1908</v>
      </c>
    </row>
    <row r="631" spans="24:25" x14ac:dyDescent="0.25">
      <c r="X631" s="2" t="s">
        <v>3116</v>
      </c>
      <c r="Y631" s="2" t="s">
        <v>3117</v>
      </c>
    </row>
    <row r="632" spans="24:25" x14ac:dyDescent="0.25">
      <c r="X632" s="2" t="s">
        <v>771</v>
      </c>
      <c r="Y632" s="2" t="s">
        <v>496</v>
      </c>
    </row>
    <row r="633" spans="24:25" x14ac:dyDescent="0.25">
      <c r="X633" s="2" t="s">
        <v>763</v>
      </c>
      <c r="Y633" s="2" t="s">
        <v>488</v>
      </c>
    </row>
    <row r="634" spans="24:25" x14ac:dyDescent="0.25">
      <c r="X634" s="2" t="s">
        <v>3118</v>
      </c>
      <c r="Y634" s="2" t="s">
        <v>3119</v>
      </c>
    </row>
    <row r="635" spans="24:25" x14ac:dyDescent="0.25">
      <c r="X635" s="2" t="s">
        <v>3120</v>
      </c>
      <c r="Y635" s="2" t="s">
        <v>3121</v>
      </c>
    </row>
    <row r="636" spans="24:25" x14ac:dyDescent="0.25">
      <c r="X636" s="2" t="s">
        <v>770</v>
      </c>
      <c r="Y636" s="2" t="s">
        <v>495</v>
      </c>
    </row>
    <row r="637" spans="24:25" x14ac:dyDescent="0.25">
      <c r="X637" s="2" t="s">
        <v>3122</v>
      </c>
      <c r="Y637" s="2" t="s">
        <v>3123</v>
      </c>
    </row>
    <row r="638" spans="24:25" x14ac:dyDescent="0.25">
      <c r="X638" s="2" t="s">
        <v>3124</v>
      </c>
      <c r="Y638" s="2" t="s">
        <v>3125</v>
      </c>
    </row>
    <row r="639" spans="24:25" x14ac:dyDescent="0.25">
      <c r="X639" s="2" t="s">
        <v>3126</v>
      </c>
      <c r="Y639" s="2" t="s">
        <v>3127</v>
      </c>
    </row>
    <row r="640" spans="24:25" x14ac:dyDescent="0.25">
      <c r="X640" s="2" t="s">
        <v>1899</v>
      </c>
      <c r="Y640" s="2" t="s">
        <v>1900</v>
      </c>
    </row>
    <row r="641" spans="24:25" x14ac:dyDescent="0.25">
      <c r="X641" s="2" t="s">
        <v>1683</v>
      </c>
      <c r="Y641" s="2" t="s">
        <v>1684</v>
      </c>
    </row>
    <row r="642" spans="24:25" x14ac:dyDescent="0.25">
      <c r="X642" s="2" t="s">
        <v>3128</v>
      </c>
      <c r="Y642" s="2" t="s">
        <v>3129</v>
      </c>
    </row>
    <row r="643" spans="24:25" x14ac:dyDescent="0.25">
      <c r="X643" s="2" t="s">
        <v>3130</v>
      </c>
      <c r="Y643" s="2" t="s">
        <v>3131</v>
      </c>
    </row>
    <row r="644" spans="24:25" x14ac:dyDescent="0.25">
      <c r="X644" s="2" t="s">
        <v>1810</v>
      </c>
      <c r="Y644" s="2" t="s">
        <v>1811</v>
      </c>
    </row>
    <row r="645" spans="24:25" x14ac:dyDescent="0.25">
      <c r="X645" s="2" t="s">
        <v>1909</v>
      </c>
      <c r="Y645" s="2" t="s">
        <v>1910</v>
      </c>
    </row>
    <row r="646" spans="24:25" x14ac:dyDescent="0.25">
      <c r="X646" s="2" t="s">
        <v>3132</v>
      </c>
      <c r="Y646" s="2" t="s">
        <v>3133</v>
      </c>
    </row>
    <row r="647" spans="24:25" x14ac:dyDescent="0.25">
      <c r="X647" s="2" t="s">
        <v>3134</v>
      </c>
      <c r="Y647" s="2" t="s">
        <v>3135</v>
      </c>
    </row>
    <row r="648" spans="24:25" x14ac:dyDescent="0.25">
      <c r="X648" s="2" t="s">
        <v>3136</v>
      </c>
      <c r="Y648" s="2" t="s">
        <v>3137</v>
      </c>
    </row>
    <row r="649" spans="24:25" x14ac:dyDescent="0.25">
      <c r="X649" s="2" t="s">
        <v>1911</v>
      </c>
      <c r="Y649" s="2" t="s">
        <v>1912</v>
      </c>
    </row>
    <row r="650" spans="24:25" x14ac:dyDescent="0.25">
      <c r="X650" s="2" t="s">
        <v>3138</v>
      </c>
      <c r="Y650" s="2" t="s">
        <v>3139</v>
      </c>
    </row>
    <row r="651" spans="24:25" x14ac:dyDescent="0.25">
      <c r="X651" s="2" t="s">
        <v>3140</v>
      </c>
      <c r="Y651" s="2" t="s">
        <v>3141</v>
      </c>
    </row>
    <row r="652" spans="24:25" x14ac:dyDescent="0.25">
      <c r="X652" s="2" t="s">
        <v>3142</v>
      </c>
      <c r="Y652" s="2" t="s">
        <v>3143</v>
      </c>
    </row>
    <row r="653" spans="24:25" x14ac:dyDescent="0.25">
      <c r="X653" s="2" t="s">
        <v>3144</v>
      </c>
      <c r="Y653" s="2" t="s">
        <v>1843</v>
      </c>
    </row>
    <row r="654" spans="24:25" x14ac:dyDescent="0.25">
      <c r="X654" s="2" t="s">
        <v>3145</v>
      </c>
      <c r="Y654" s="2" t="s">
        <v>3146</v>
      </c>
    </row>
    <row r="655" spans="24:25" x14ac:dyDescent="0.25">
      <c r="X655" s="2" t="s">
        <v>1897</v>
      </c>
      <c r="Y655" s="2" t="s">
        <v>1898</v>
      </c>
    </row>
    <row r="656" spans="24:25" x14ac:dyDescent="0.25">
      <c r="X656" s="2" t="s">
        <v>1656</v>
      </c>
      <c r="Y656" s="2" t="s">
        <v>594</v>
      </c>
    </row>
    <row r="657" spans="24:25" x14ac:dyDescent="0.25">
      <c r="X657" s="2" t="s">
        <v>1657</v>
      </c>
      <c r="Y657" s="2" t="s">
        <v>595</v>
      </c>
    </row>
    <row r="658" spans="24:25" x14ac:dyDescent="0.25">
      <c r="X658" s="2" t="s">
        <v>803</v>
      </c>
      <c r="Y658" s="2" t="s">
        <v>360</v>
      </c>
    </row>
    <row r="659" spans="24:25" x14ac:dyDescent="0.25">
      <c r="X659" s="2" t="s">
        <v>1915</v>
      </c>
      <c r="Y659" s="2" t="s">
        <v>1916</v>
      </c>
    </row>
    <row r="660" spans="24:25" x14ac:dyDescent="0.25">
      <c r="X660" s="2" t="s">
        <v>1917</v>
      </c>
      <c r="Y660" s="2" t="s">
        <v>1918</v>
      </c>
    </row>
    <row r="661" spans="24:25" x14ac:dyDescent="0.25">
      <c r="X661" s="2" t="s">
        <v>3147</v>
      </c>
      <c r="Y661" s="2" t="s">
        <v>3148</v>
      </c>
    </row>
    <row r="662" spans="24:25" x14ac:dyDescent="0.25">
      <c r="X662" s="2" t="s">
        <v>3149</v>
      </c>
      <c r="Y662" s="2" t="s">
        <v>1914</v>
      </c>
    </row>
    <row r="663" spans="24:25" x14ac:dyDescent="0.25">
      <c r="X663" s="2" t="s">
        <v>3150</v>
      </c>
      <c r="Y663" s="2" t="s">
        <v>3151</v>
      </c>
    </row>
    <row r="664" spans="24:25" x14ac:dyDescent="0.25">
      <c r="X664" s="2" t="s">
        <v>772</v>
      </c>
      <c r="Y664" s="2" t="s">
        <v>497</v>
      </c>
    </row>
    <row r="665" spans="24:25" x14ac:dyDescent="0.25">
      <c r="X665" s="2" t="s">
        <v>689</v>
      </c>
      <c r="Y665" s="2" t="s">
        <v>407</v>
      </c>
    </row>
    <row r="666" spans="24:25" x14ac:dyDescent="0.25">
      <c r="X666" s="2" t="s">
        <v>3152</v>
      </c>
      <c r="Y666" s="2" t="s">
        <v>3153</v>
      </c>
    </row>
    <row r="667" spans="24:25" x14ac:dyDescent="0.25">
      <c r="X667" s="2" t="s">
        <v>1919</v>
      </c>
      <c r="Y667" s="2" t="s">
        <v>499</v>
      </c>
    </row>
    <row r="668" spans="24:25" x14ac:dyDescent="0.25">
      <c r="X668" s="2" t="s">
        <v>3154</v>
      </c>
      <c r="Y668" s="2" t="s">
        <v>501</v>
      </c>
    </row>
    <row r="669" spans="24:25" x14ac:dyDescent="0.25">
      <c r="X669" s="2" t="s">
        <v>1920</v>
      </c>
      <c r="Y669" s="2" t="s">
        <v>1921</v>
      </c>
    </row>
    <row r="670" spans="24:25" x14ac:dyDescent="0.25">
      <c r="X670" s="2" t="s">
        <v>1922</v>
      </c>
      <c r="Y670" s="2" t="s">
        <v>1923</v>
      </c>
    </row>
    <row r="671" spans="24:25" x14ac:dyDescent="0.25">
      <c r="X671" s="2" t="s">
        <v>3155</v>
      </c>
      <c r="Y671" s="2" t="s">
        <v>351</v>
      </c>
    </row>
    <row r="672" spans="24:25" x14ac:dyDescent="0.25">
      <c r="X672" s="2" t="s">
        <v>3156</v>
      </c>
      <c r="Y672" s="2" t="s">
        <v>382</v>
      </c>
    </row>
    <row r="673" spans="24:25" x14ac:dyDescent="0.25">
      <c r="X673" s="2" t="s">
        <v>3157</v>
      </c>
      <c r="Y673" s="2" t="s">
        <v>385</v>
      </c>
    </row>
    <row r="674" spans="24:25" x14ac:dyDescent="0.25">
      <c r="X674" s="2" t="s">
        <v>778</v>
      </c>
      <c r="Y674" s="2" t="s">
        <v>502</v>
      </c>
    </row>
    <row r="675" spans="24:25" x14ac:dyDescent="0.25">
      <c r="X675" s="2" t="s">
        <v>776</v>
      </c>
      <c r="Y675" s="2" t="s">
        <v>500</v>
      </c>
    </row>
    <row r="676" spans="24:25" x14ac:dyDescent="0.25">
      <c r="X676" s="2" t="s">
        <v>3158</v>
      </c>
      <c r="Y676" s="2" t="s">
        <v>1953</v>
      </c>
    </row>
    <row r="677" spans="24:25" x14ac:dyDescent="0.25">
      <c r="X677" s="2" t="s">
        <v>3159</v>
      </c>
      <c r="Y677" s="2" t="s">
        <v>3160</v>
      </c>
    </row>
    <row r="678" spans="24:25" x14ac:dyDescent="0.25">
      <c r="X678" s="2" t="s">
        <v>1924</v>
      </c>
      <c r="Y678" s="2" t="s">
        <v>1925</v>
      </c>
    </row>
    <row r="679" spans="24:25" x14ac:dyDescent="0.25">
      <c r="X679" s="2" t="s">
        <v>3161</v>
      </c>
      <c r="Y679" s="2" t="s">
        <v>3162</v>
      </c>
    </row>
    <row r="680" spans="24:25" x14ac:dyDescent="0.25">
      <c r="X680" s="2" t="s">
        <v>3163</v>
      </c>
      <c r="Y680" s="2" t="s">
        <v>3164</v>
      </c>
    </row>
    <row r="681" spans="24:25" x14ac:dyDescent="0.25">
      <c r="X681" s="2" t="s">
        <v>779</v>
      </c>
      <c r="Y681" s="2" t="s">
        <v>503</v>
      </c>
    </row>
    <row r="682" spans="24:25" x14ac:dyDescent="0.25">
      <c r="X682" s="2" t="s">
        <v>1926</v>
      </c>
      <c r="Y682" s="2" t="s">
        <v>295</v>
      </c>
    </row>
    <row r="683" spans="24:25" x14ac:dyDescent="0.25">
      <c r="X683" s="2" t="s">
        <v>3165</v>
      </c>
      <c r="Y683" s="2" t="s">
        <v>3166</v>
      </c>
    </row>
    <row r="684" spans="24:25" x14ac:dyDescent="0.25">
      <c r="X684" s="2" t="s">
        <v>1927</v>
      </c>
      <c r="Y684" s="2" t="s">
        <v>1928</v>
      </c>
    </row>
    <row r="685" spans="24:25" x14ac:dyDescent="0.25">
      <c r="X685" s="2" t="s">
        <v>3167</v>
      </c>
      <c r="Y685" s="2" t="s">
        <v>3168</v>
      </c>
    </row>
    <row r="686" spans="24:25" x14ac:dyDescent="0.25">
      <c r="X686" s="2" t="s">
        <v>1681</v>
      </c>
      <c r="Y686" s="2" t="s">
        <v>1682</v>
      </c>
    </row>
    <row r="687" spans="24:25" x14ac:dyDescent="0.25">
      <c r="X687" s="2" t="s">
        <v>3169</v>
      </c>
      <c r="Y687" s="2" t="s">
        <v>3170</v>
      </c>
    </row>
    <row r="688" spans="24:25" x14ac:dyDescent="0.25">
      <c r="X688" s="2" t="s">
        <v>3171</v>
      </c>
      <c r="Y688" s="2" t="s">
        <v>3172</v>
      </c>
    </row>
    <row r="689" spans="24:25" x14ac:dyDescent="0.25">
      <c r="X689" s="2" t="s">
        <v>3173</v>
      </c>
      <c r="Y689" s="2" t="s">
        <v>3174</v>
      </c>
    </row>
    <row r="690" spans="24:25" x14ac:dyDescent="0.25">
      <c r="X690" s="2" t="s">
        <v>3175</v>
      </c>
      <c r="Y690" s="2" t="s">
        <v>505</v>
      </c>
    </row>
    <row r="691" spans="24:25" x14ac:dyDescent="0.25">
      <c r="X691" s="2" t="s">
        <v>1931</v>
      </c>
      <c r="Y691" s="2" t="s">
        <v>1932</v>
      </c>
    </row>
    <row r="692" spans="24:25" x14ac:dyDescent="0.25">
      <c r="X692" s="2" t="s">
        <v>1933</v>
      </c>
      <c r="Y692" s="2" t="s">
        <v>1934</v>
      </c>
    </row>
    <row r="693" spans="24:25" x14ac:dyDescent="0.25">
      <c r="X693" s="2" t="s">
        <v>782</v>
      </c>
      <c r="Y693" s="2" t="s">
        <v>610</v>
      </c>
    </row>
    <row r="694" spans="24:25" x14ac:dyDescent="0.25">
      <c r="X694" s="2" t="s">
        <v>3176</v>
      </c>
      <c r="Y694" s="2" t="s">
        <v>3177</v>
      </c>
    </row>
    <row r="695" spans="24:25" x14ac:dyDescent="0.25">
      <c r="X695" s="2" t="s">
        <v>3178</v>
      </c>
      <c r="Y695" s="2" t="s">
        <v>3179</v>
      </c>
    </row>
    <row r="696" spans="24:25" x14ac:dyDescent="0.25">
      <c r="X696" s="2" t="s">
        <v>1929</v>
      </c>
      <c r="Y696" s="2" t="s">
        <v>1930</v>
      </c>
    </row>
    <row r="697" spans="24:25" x14ac:dyDescent="0.25">
      <c r="X697" s="2" t="s">
        <v>780</v>
      </c>
      <c r="Y697" s="2" t="s">
        <v>504</v>
      </c>
    </row>
    <row r="698" spans="24:25" x14ac:dyDescent="0.25">
      <c r="X698" s="2" t="s">
        <v>3180</v>
      </c>
      <c r="Y698" s="2" t="s">
        <v>3181</v>
      </c>
    </row>
    <row r="699" spans="24:25" x14ac:dyDescent="0.25">
      <c r="X699" s="2" t="s">
        <v>3182</v>
      </c>
      <c r="Y699" s="2" t="s">
        <v>3183</v>
      </c>
    </row>
    <row r="700" spans="24:25" x14ac:dyDescent="0.25">
      <c r="X700" s="2" t="s">
        <v>3184</v>
      </c>
      <c r="Y700" s="2" t="s">
        <v>3185</v>
      </c>
    </row>
    <row r="701" spans="24:25" x14ac:dyDescent="0.25">
      <c r="X701" s="2" t="s">
        <v>1940</v>
      </c>
      <c r="Y701" s="2" t="s">
        <v>1941</v>
      </c>
    </row>
    <row r="702" spans="24:25" x14ac:dyDescent="0.25">
      <c r="X702" s="2" t="s">
        <v>3186</v>
      </c>
      <c r="Y702" s="2" t="s">
        <v>3187</v>
      </c>
    </row>
    <row r="703" spans="24:25" x14ac:dyDescent="0.25">
      <c r="X703" s="2" t="s">
        <v>783</v>
      </c>
      <c r="Y703" s="2" t="s">
        <v>506</v>
      </c>
    </row>
    <row r="704" spans="24:25" x14ac:dyDescent="0.25">
      <c r="X704" s="2" t="s">
        <v>3188</v>
      </c>
      <c r="Y704" s="2" t="s">
        <v>3189</v>
      </c>
    </row>
    <row r="705" spans="24:25" x14ac:dyDescent="0.25">
      <c r="X705" s="2" t="s">
        <v>3190</v>
      </c>
      <c r="Y705" s="2" t="s">
        <v>3191</v>
      </c>
    </row>
    <row r="706" spans="24:25" x14ac:dyDescent="0.25">
      <c r="X706" s="2" t="s">
        <v>785</v>
      </c>
      <c r="Y706" s="2" t="s">
        <v>611</v>
      </c>
    </row>
    <row r="707" spans="24:25" x14ac:dyDescent="0.25">
      <c r="X707" s="2" t="s">
        <v>1936</v>
      </c>
      <c r="Y707" s="2" t="s">
        <v>1937</v>
      </c>
    </row>
    <row r="708" spans="24:25" x14ac:dyDescent="0.25">
      <c r="X708" s="2" t="s">
        <v>1938</v>
      </c>
      <c r="Y708" s="2" t="s">
        <v>1939</v>
      </c>
    </row>
    <row r="709" spans="24:25" x14ac:dyDescent="0.25">
      <c r="X709" s="2" t="s">
        <v>1935</v>
      </c>
      <c r="Y709" s="2" t="s">
        <v>286</v>
      </c>
    </row>
    <row r="710" spans="24:25" x14ac:dyDescent="0.25">
      <c r="X710" s="2" t="s">
        <v>3192</v>
      </c>
      <c r="Y710" s="2" t="s">
        <v>3193</v>
      </c>
    </row>
    <row r="711" spans="24:25" x14ac:dyDescent="0.25">
      <c r="X711" s="2" t="s">
        <v>3194</v>
      </c>
      <c r="Y711" s="2" t="s">
        <v>3195</v>
      </c>
    </row>
    <row r="712" spans="24:25" x14ac:dyDescent="0.25">
      <c r="X712" s="2" t="s">
        <v>2437</v>
      </c>
      <c r="Y712" s="2" t="s">
        <v>2436</v>
      </c>
    </row>
    <row r="713" spans="24:25" x14ac:dyDescent="0.25">
      <c r="X713" s="2" t="s">
        <v>2439</v>
      </c>
      <c r="Y713" s="2" t="s">
        <v>2438</v>
      </c>
    </row>
    <row r="714" spans="24:25" x14ac:dyDescent="0.25">
      <c r="X714" s="2" t="s">
        <v>784</v>
      </c>
      <c r="Y714" s="2" t="s">
        <v>617</v>
      </c>
    </row>
    <row r="715" spans="24:25" x14ac:dyDescent="0.25">
      <c r="X715" s="2" t="s">
        <v>2440</v>
      </c>
      <c r="Y715" s="2" t="s">
        <v>1945</v>
      </c>
    </row>
    <row r="716" spans="24:25" x14ac:dyDescent="0.25">
      <c r="X716" s="2" t="s">
        <v>1728</v>
      </c>
      <c r="Y716" s="2" t="s">
        <v>1729</v>
      </c>
    </row>
    <row r="717" spans="24:25" x14ac:dyDescent="0.25">
      <c r="X717" s="2" t="s">
        <v>2441</v>
      </c>
      <c r="Y717" s="2" t="s">
        <v>1659</v>
      </c>
    </row>
    <row r="718" spans="24:25" x14ac:dyDescent="0.25">
      <c r="X718" s="2" t="s">
        <v>702</v>
      </c>
      <c r="Y718" s="2" t="s">
        <v>420</v>
      </c>
    </row>
    <row r="719" spans="24:25" x14ac:dyDescent="0.25">
      <c r="X719" s="2" t="s">
        <v>2443</v>
      </c>
      <c r="Y719" s="2" t="s">
        <v>2442</v>
      </c>
    </row>
    <row r="720" spans="24:25" x14ac:dyDescent="0.25">
      <c r="X720" s="2" t="s">
        <v>786</v>
      </c>
      <c r="Y720" s="2" t="s">
        <v>612</v>
      </c>
    </row>
    <row r="721" spans="24:25" x14ac:dyDescent="0.25">
      <c r="X721" s="2" t="s">
        <v>2444</v>
      </c>
      <c r="Y721" s="2" t="s">
        <v>1947</v>
      </c>
    </row>
    <row r="722" spans="24:25" x14ac:dyDescent="0.25">
      <c r="X722" s="2" t="s">
        <v>2446</v>
      </c>
      <c r="Y722" s="2" t="s">
        <v>2445</v>
      </c>
    </row>
    <row r="723" spans="24:25" x14ac:dyDescent="0.25">
      <c r="X723" s="2" t="s">
        <v>2447</v>
      </c>
      <c r="Y723" s="2" t="s">
        <v>1943</v>
      </c>
    </row>
    <row r="724" spans="24:25" x14ac:dyDescent="0.25">
      <c r="X724" s="2" t="s">
        <v>1950</v>
      </c>
      <c r="Y724" s="2" t="s">
        <v>1951</v>
      </c>
    </row>
    <row r="725" spans="24:25" x14ac:dyDescent="0.25">
      <c r="X725" s="2" t="s">
        <v>787</v>
      </c>
      <c r="Y725" s="2" t="s">
        <v>507</v>
      </c>
    </row>
    <row r="726" spans="24:25" x14ac:dyDescent="0.25">
      <c r="X726" s="2" t="s">
        <v>1954</v>
      </c>
      <c r="Y726" s="2" t="s">
        <v>1955</v>
      </c>
    </row>
    <row r="727" spans="24:25" x14ac:dyDescent="0.25">
      <c r="X727" s="2" t="s">
        <v>1956</v>
      </c>
      <c r="Y727" s="2" t="s">
        <v>1957</v>
      </c>
    </row>
    <row r="728" spans="24:25" x14ac:dyDescent="0.25">
      <c r="X728" s="2" t="s">
        <v>2449</v>
      </c>
      <c r="Y728" s="2" t="s">
        <v>2448</v>
      </c>
    </row>
    <row r="729" spans="24:25" x14ac:dyDescent="0.25">
      <c r="X729" s="2" t="s">
        <v>2451</v>
      </c>
      <c r="Y729" s="2" t="s">
        <v>2450</v>
      </c>
    </row>
    <row r="730" spans="24:25" x14ac:dyDescent="0.25">
      <c r="X730" s="2" t="s">
        <v>2453</v>
      </c>
      <c r="Y730" s="2" t="s">
        <v>2452</v>
      </c>
    </row>
    <row r="731" spans="24:25" x14ac:dyDescent="0.25">
      <c r="X731" s="2" t="s">
        <v>2455</v>
      </c>
      <c r="Y731" s="2" t="s">
        <v>2454</v>
      </c>
    </row>
    <row r="732" spans="24:25" x14ac:dyDescent="0.25">
      <c r="X732" s="2" t="s">
        <v>2457</v>
      </c>
      <c r="Y732" s="2" t="s">
        <v>2456</v>
      </c>
    </row>
    <row r="733" spans="24:25" x14ac:dyDescent="0.25">
      <c r="X733" s="2" t="s">
        <v>2459</v>
      </c>
      <c r="Y733" s="2" t="s">
        <v>2458</v>
      </c>
    </row>
    <row r="734" spans="24:25" x14ac:dyDescent="0.25">
      <c r="X734" s="2" t="s">
        <v>2461</v>
      </c>
      <c r="Y734" s="2" t="s">
        <v>2460</v>
      </c>
    </row>
    <row r="735" spans="24:25" x14ac:dyDescent="0.25">
      <c r="X735" s="2" t="s">
        <v>2463</v>
      </c>
      <c r="Y735" s="2" t="s">
        <v>2462</v>
      </c>
    </row>
    <row r="736" spans="24:25" x14ac:dyDescent="0.25">
      <c r="X736" s="2" t="s">
        <v>2465</v>
      </c>
      <c r="Y736" s="2" t="s">
        <v>2464</v>
      </c>
    </row>
  </sheetData>
  <autoFilter ref="A1:AW391" xr:uid="{91F541FE-685D-4886-B5B3-7F8237A91599}">
    <filterColumn colId="3" showButton="0"/>
    <filterColumn colId="5" showButton="0"/>
    <filterColumn colId="9" showButton="0"/>
    <filterColumn colId="11" showButton="0"/>
    <filterColumn colId="15" showButton="0"/>
    <filterColumn colId="19" showButton="0"/>
    <filterColumn colId="21" showButton="0"/>
    <filterColumn colId="23" showButton="0"/>
    <filterColumn colId="25" showButton="0"/>
    <filterColumn colId="27" showButton="0"/>
    <filterColumn colId="29" showButton="0"/>
    <filterColumn colId="31" showButton="0"/>
    <filterColumn colId="42" showButton="0"/>
    <filterColumn colId="44" showButton="0"/>
    <filterColumn colId="46" showButton="0"/>
  </autoFilter>
  <sortState xmlns:xlrd2="http://schemas.microsoft.com/office/spreadsheetml/2017/richdata2" ref="X3:Y325">
    <sortCondition ref="X3:X325"/>
  </sortState>
  <mergeCells count="15">
    <mergeCell ref="AS1:AT1"/>
    <mergeCell ref="AB1:AC1"/>
    <mergeCell ref="AU1:AV1"/>
    <mergeCell ref="T1:U1"/>
    <mergeCell ref="AD1:AE1"/>
    <mergeCell ref="D1:E1"/>
    <mergeCell ref="F1:G1"/>
    <mergeCell ref="AQ1:AR1"/>
    <mergeCell ref="AF1:AG1"/>
    <mergeCell ref="J1:K1"/>
    <mergeCell ref="L1:M1"/>
    <mergeCell ref="P1:Q1"/>
    <mergeCell ref="X1:Y1"/>
    <mergeCell ref="Z1:AA1"/>
    <mergeCell ref="V1:W1"/>
  </mergeCells>
  <conditionalFormatting sqref="X2:X391">
    <cfRule type="duplicateValues" dxfId="158" priority="3"/>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0C2718D9-7BBB-41CA-A8C4-7AF828E757D3}">
            <xm:f>AND(OR('Zusatzinformationen Eigenmarken'!$B$30=$B$3,'Zusatzinformationen Eigenmarken'!$B$31=$B$3,'Zusatzinformationen Eigenmarken'!$B$33=$B$3))</xm:f>
            <x14:dxf/>
          </x14:cfRule>
          <xm:sqref>B33:D33</xm:sqref>
        </x14:conditionalFormatting>
        <x14:conditionalFormatting xmlns:xm="http://schemas.microsoft.com/office/excel/2006/main">
          <x14:cfRule type="expression" priority="596" id="{A51CBF4E-3B26-4FA5-AA22-37CFA57FBEB1}">
            <xm:f>Artikeldatenblatt!#REF!=$AU$3</xm:f>
            <x14:dxf/>
          </x14:cfRule>
          <xm:sqref>B63:C65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A92C-4DA2-4B42-B702-61CBAC05E654}">
  <dimension ref="A1:AA105"/>
  <sheetViews>
    <sheetView workbookViewId="0">
      <selection activeCell="C2" sqref="C2:C5"/>
    </sheetView>
  </sheetViews>
  <sheetFormatPr defaultRowHeight="15.75" x14ac:dyDescent="0.25"/>
  <cols>
    <col min="1" max="1" width="35.25" style="2" bestFit="1" customWidth="1"/>
    <col min="2" max="2" width="38.875" style="2" bestFit="1" customWidth="1"/>
    <col min="3" max="3" width="24.625" style="2" bestFit="1" customWidth="1"/>
    <col min="4" max="4" width="32.875" style="2" bestFit="1" customWidth="1"/>
    <col min="5" max="5" width="20.5" style="2" bestFit="1" customWidth="1"/>
    <col min="6" max="6" width="46" style="2" bestFit="1" customWidth="1"/>
    <col min="7" max="7" width="52.75" style="2" bestFit="1" customWidth="1"/>
    <col min="8" max="8" width="30.5" style="2" bestFit="1" customWidth="1"/>
    <col min="9" max="9" width="28.125" style="2" bestFit="1" customWidth="1"/>
    <col min="10" max="10" width="31" style="2" bestFit="1" customWidth="1"/>
    <col min="11" max="11" width="76.875" style="2" bestFit="1" customWidth="1"/>
    <col min="12" max="12" width="22.375" style="2" bestFit="1" customWidth="1"/>
    <col min="13" max="13" width="91.625" style="2" bestFit="1" customWidth="1"/>
    <col min="14" max="14" width="20.125" style="2" bestFit="1" customWidth="1"/>
    <col min="15" max="15" width="15" style="2" bestFit="1" customWidth="1"/>
    <col min="16" max="16" width="18.75" style="2" bestFit="1" customWidth="1"/>
    <col min="17" max="17" width="17.625" style="2" bestFit="1" customWidth="1"/>
    <col min="18" max="18" width="26.125" style="2" bestFit="1" customWidth="1"/>
    <col min="19" max="19" width="18.375" style="2" bestFit="1" customWidth="1"/>
    <col min="20" max="20" width="38.25" style="2" customWidth="1"/>
    <col min="21" max="21" width="38.25" style="2" bestFit="1" customWidth="1"/>
    <col min="22" max="22" width="104.75" style="2" bestFit="1" customWidth="1"/>
    <col min="23" max="23" width="27.875" style="2" bestFit="1" customWidth="1"/>
    <col min="24" max="24" width="61.875" style="2" bestFit="1" customWidth="1"/>
    <col min="25" max="25" width="33.875" style="2" bestFit="1" customWidth="1"/>
    <col min="26" max="26" width="14.125" style="2" bestFit="1" customWidth="1"/>
    <col min="27" max="27" width="20.375" style="2" bestFit="1" customWidth="1"/>
    <col min="28" max="16384" width="9" style="2"/>
  </cols>
  <sheetData>
    <row r="1" spans="1:27" x14ac:dyDescent="0.25">
      <c r="A1" s="308" t="s">
        <v>3222</v>
      </c>
      <c r="B1" s="308" t="s">
        <v>2370</v>
      </c>
      <c r="C1" s="308" t="s">
        <v>3705</v>
      </c>
      <c r="D1" s="309" t="s">
        <v>3252</v>
      </c>
      <c r="E1" s="309" t="s">
        <v>3255</v>
      </c>
      <c r="F1" s="309" t="s">
        <v>3355</v>
      </c>
      <c r="G1" s="308" t="s">
        <v>3357</v>
      </c>
      <c r="H1" s="308" t="s">
        <v>3356</v>
      </c>
      <c r="I1" s="308" t="s">
        <v>3363</v>
      </c>
      <c r="J1" s="308" t="s">
        <v>3364</v>
      </c>
      <c r="K1" s="309" t="s">
        <v>3359</v>
      </c>
      <c r="L1" s="309" t="s">
        <v>3407</v>
      </c>
      <c r="M1" s="309" t="s">
        <v>3408</v>
      </c>
      <c r="N1" s="308" t="s">
        <v>3421</v>
      </c>
      <c r="O1" s="309" t="s">
        <v>3429</v>
      </c>
      <c r="P1" s="309" t="s">
        <v>3430</v>
      </c>
      <c r="Q1" s="309" t="s">
        <v>3431</v>
      </c>
      <c r="R1" s="351" t="s">
        <v>3701</v>
      </c>
      <c r="S1" s="308" t="s">
        <v>3456</v>
      </c>
      <c r="T1" s="309" t="s">
        <v>3670</v>
      </c>
      <c r="U1" s="309" t="s">
        <v>3459</v>
      </c>
      <c r="V1" s="309" t="s">
        <v>3485</v>
      </c>
      <c r="W1" s="309" t="s">
        <v>3662</v>
      </c>
      <c r="X1" s="309" t="s">
        <v>3663</v>
      </c>
      <c r="Y1" s="309" t="s">
        <v>3666</v>
      </c>
      <c r="Z1" s="308" t="s">
        <v>3674</v>
      </c>
      <c r="AA1" s="308" t="s">
        <v>3675</v>
      </c>
    </row>
    <row r="2" spans="1:27" x14ac:dyDescent="0.25">
      <c r="A2" s="2" t="s">
        <v>324</v>
      </c>
      <c r="B2" s="2" t="s">
        <v>324</v>
      </c>
      <c r="C2" s="2" t="s">
        <v>324</v>
      </c>
      <c r="D2" s="2" t="s">
        <v>324</v>
      </c>
      <c r="E2" s="2" t="s">
        <v>3256</v>
      </c>
      <c r="F2" s="2" t="s">
        <v>3265</v>
      </c>
      <c r="G2" s="2" t="s">
        <v>324</v>
      </c>
      <c r="H2" s="2" t="s">
        <v>3360</v>
      </c>
      <c r="I2" s="2" t="s">
        <v>3375</v>
      </c>
      <c r="J2" s="2" t="s">
        <v>3445</v>
      </c>
      <c r="K2" s="2" t="s">
        <v>324</v>
      </c>
      <c r="M2" s="2" t="s">
        <v>3420</v>
      </c>
      <c r="N2" s="2" t="s">
        <v>324</v>
      </c>
      <c r="O2" s="2" t="s">
        <v>324</v>
      </c>
      <c r="P2" s="2" t="s">
        <v>324</v>
      </c>
      <c r="Q2" s="2" t="s">
        <v>324</v>
      </c>
      <c r="R2" s="2" t="s">
        <v>324</v>
      </c>
      <c r="S2" s="2" t="s">
        <v>324</v>
      </c>
      <c r="T2" s="2" t="s">
        <v>324</v>
      </c>
      <c r="U2" s="2" t="s">
        <v>324</v>
      </c>
      <c r="V2" s="2" t="s">
        <v>324</v>
      </c>
      <c r="W2" s="2" t="s">
        <v>324</v>
      </c>
      <c r="X2" s="2" t="s">
        <v>324</v>
      </c>
      <c r="Y2" s="2" t="s">
        <v>324</v>
      </c>
      <c r="Z2" s="2" t="s">
        <v>324</v>
      </c>
      <c r="AA2" s="2" t="s">
        <v>324</v>
      </c>
    </row>
    <row r="3" spans="1:27" x14ac:dyDescent="0.25">
      <c r="A3" s="2" t="s">
        <v>3209</v>
      </c>
      <c r="B3" s="2" t="s">
        <v>312</v>
      </c>
      <c r="C3" s="2" t="s">
        <v>3706</v>
      </c>
      <c r="D3" s="2" t="s">
        <v>3253</v>
      </c>
      <c r="E3" s="2" t="s">
        <v>3257</v>
      </c>
      <c r="F3" s="2" t="s">
        <v>3266</v>
      </c>
      <c r="G3" s="2" t="s">
        <v>0</v>
      </c>
      <c r="H3" s="2" t="s">
        <v>3361</v>
      </c>
      <c r="I3" s="2" t="s">
        <v>3373</v>
      </c>
      <c r="J3" s="2" t="s">
        <v>3446</v>
      </c>
      <c r="K3" s="2" t="s">
        <v>0</v>
      </c>
      <c r="L3" s="2" t="s">
        <v>0</v>
      </c>
      <c r="M3" s="2" t="s">
        <v>3410</v>
      </c>
      <c r="N3" s="2" t="s">
        <v>3423</v>
      </c>
      <c r="O3" s="2" t="s">
        <v>312</v>
      </c>
      <c r="P3" s="2" t="s">
        <v>1499</v>
      </c>
      <c r="Q3" s="2" t="s">
        <v>3437</v>
      </c>
      <c r="R3" s="2" t="s">
        <v>3702</v>
      </c>
      <c r="S3" s="2" t="s">
        <v>3452</v>
      </c>
      <c r="T3" s="2" t="s">
        <v>3671</v>
      </c>
      <c r="U3" s="2" t="s">
        <v>3460</v>
      </c>
      <c r="V3" s="2" t="s">
        <v>3486</v>
      </c>
      <c r="W3" s="2" t="s">
        <v>3591</v>
      </c>
      <c r="X3" s="2" t="s">
        <v>3599</v>
      </c>
      <c r="Y3" s="2" t="s">
        <v>3669</v>
      </c>
      <c r="Z3" s="2" t="s">
        <v>3676</v>
      </c>
      <c r="AA3" s="338" t="s">
        <v>1504</v>
      </c>
    </row>
    <row r="4" spans="1:27" x14ac:dyDescent="0.25">
      <c r="A4" s="2" t="s">
        <v>3218</v>
      </c>
      <c r="B4" s="2" t="s">
        <v>3248</v>
      </c>
      <c r="C4" s="2" t="s">
        <v>3707</v>
      </c>
      <c r="D4" s="2" t="s">
        <v>3254</v>
      </c>
      <c r="E4" s="2" t="s">
        <v>3258</v>
      </c>
      <c r="F4" s="2" t="s">
        <v>3267</v>
      </c>
      <c r="G4" s="2" t="s">
        <v>3378</v>
      </c>
      <c r="H4" s="2" t="s">
        <v>3362</v>
      </c>
      <c r="I4" s="2" t="s">
        <v>3377</v>
      </c>
      <c r="J4" s="2" t="s">
        <v>3447</v>
      </c>
      <c r="K4" s="2" t="s">
        <v>3358</v>
      </c>
      <c r="M4" s="2" t="s">
        <v>3411</v>
      </c>
      <c r="N4" s="2" t="s">
        <v>3422</v>
      </c>
      <c r="O4" s="2" t="s">
        <v>3248</v>
      </c>
      <c r="P4" s="2" t="s">
        <v>154</v>
      </c>
      <c r="Q4" s="2" t="s">
        <v>3438</v>
      </c>
      <c r="R4" s="2" t="s">
        <v>3703</v>
      </c>
      <c r="S4" s="2" t="s">
        <v>3453</v>
      </c>
      <c r="T4" s="2" t="s">
        <v>3672</v>
      </c>
      <c r="U4" s="2" t="s">
        <v>3461</v>
      </c>
      <c r="V4" s="2" t="s">
        <v>3487</v>
      </c>
      <c r="W4" s="2" t="s">
        <v>3592</v>
      </c>
      <c r="X4" s="2" t="s">
        <v>3600</v>
      </c>
      <c r="Y4" s="2" t="s">
        <v>3668</v>
      </c>
      <c r="Z4" s="2" t="s">
        <v>3677</v>
      </c>
      <c r="AA4" s="338" t="s">
        <v>1501</v>
      </c>
    </row>
    <row r="5" spans="1:27" x14ac:dyDescent="0.25">
      <c r="A5" s="2" t="s">
        <v>3442</v>
      </c>
      <c r="B5" s="2" t="s">
        <v>3247</v>
      </c>
      <c r="C5" s="2" t="s">
        <v>3708</v>
      </c>
      <c r="F5" s="2" t="s">
        <v>3263</v>
      </c>
      <c r="I5" s="2" t="s">
        <v>3444</v>
      </c>
      <c r="J5" s="2" t="s">
        <v>3448</v>
      </c>
      <c r="M5" s="2" t="s">
        <v>3433</v>
      </c>
      <c r="N5" s="2" t="s">
        <v>3424</v>
      </c>
      <c r="P5" s="2" t="s">
        <v>310</v>
      </c>
      <c r="Q5" s="2" t="s">
        <v>3439</v>
      </c>
      <c r="R5" s="2" t="s">
        <v>3704</v>
      </c>
      <c r="S5" s="2" t="s">
        <v>3454</v>
      </c>
      <c r="U5" s="2" t="s">
        <v>3462</v>
      </c>
      <c r="V5" s="2" t="s">
        <v>3488</v>
      </c>
      <c r="W5" s="2" t="s">
        <v>3593</v>
      </c>
      <c r="X5" s="2" t="s">
        <v>3601</v>
      </c>
      <c r="Y5" s="2" t="s">
        <v>3667</v>
      </c>
      <c r="Z5" s="2" t="s">
        <v>3678</v>
      </c>
      <c r="AA5" s="338" t="s">
        <v>1500</v>
      </c>
    </row>
    <row r="6" spans="1:27" x14ac:dyDescent="0.25">
      <c r="A6" s="2" t="s">
        <v>2405</v>
      </c>
      <c r="B6" s="2" t="s">
        <v>308</v>
      </c>
      <c r="F6" s="2" t="s">
        <v>3264</v>
      </c>
      <c r="I6" s="2" t="s">
        <v>3374</v>
      </c>
      <c r="J6" s="2" t="s">
        <v>3366</v>
      </c>
      <c r="M6" s="2" t="s">
        <v>3434</v>
      </c>
      <c r="N6" s="2" t="s">
        <v>3425</v>
      </c>
      <c r="P6" s="2" t="s">
        <v>3436</v>
      </c>
      <c r="Q6" s="2" t="s">
        <v>3700</v>
      </c>
      <c r="S6" s="2" t="s">
        <v>3457</v>
      </c>
      <c r="U6" s="2" t="s">
        <v>3463</v>
      </c>
      <c r="V6" s="2" t="s">
        <v>3489</v>
      </c>
      <c r="W6" s="2" t="s">
        <v>3594</v>
      </c>
      <c r="X6" s="2" t="s">
        <v>3602</v>
      </c>
      <c r="Z6" s="2" t="s">
        <v>3679</v>
      </c>
      <c r="AA6" s="338" t="s">
        <v>1502</v>
      </c>
    </row>
    <row r="7" spans="1:27" x14ac:dyDescent="0.25">
      <c r="A7" s="2" t="s">
        <v>3221</v>
      </c>
      <c r="B7" s="2" t="s">
        <v>3249</v>
      </c>
      <c r="F7" s="2" t="s">
        <v>3268</v>
      </c>
      <c r="I7" s="2" t="s">
        <v>3376</v>
      </c>
      <c r="J7" s="2" t="s">
        <v>3369</v>
      </c>
      <c r="M7" s="2" t="s">
        <v>3413</v>
      </c>
      <c r="N7" s="2" t="s">
        <v>3426</v>
      </c>
      <c r="Q7" s="2" t="s">
        <v>3440</v>
      </c>
      <c r="U7" s="2" t="s">
        <v>3464</v>
      </c>
      <c r="V7" s="2" t="s">
        <v>3490</v>
      </c>
      <c r="W7" s="2" t="s">
        <v>3595</v>
      </c>
      <c r="X7" s="2" t="s">
        <v>3603</v>
      </c>
      <c r="AA7" s="338" t="s">
        <v>3681</v>
      </c>
    </row>
    <row r="8" spans="1:27" x14ac:dyDescent="0.25">
      <c r="A8" s="2" t="s">
        <v>2381</v>
      </c>
      <c r="B8" s="2" t="s">
        <v>3251</v>
      </c>
      <c r="F8" s="2" t="s">
        <v>3269</v>
      </c>
      <c r="J8" s="2" t="s">
        <v>3372</v>
      </c>
      <c r="M8" s="2" t="s">
        <v>3412</v>
      </c>
      <c r="N8" s="2" t="s">
        <v>3427</v>
      </c>
      <c r="U8" s="2" t="s">
        <v>3465</v>
      </c>
      <c r="V8" s="2" t="s">
        <v>3491</v>
      </c>
      <c r="W8" s="2" t="s">
        <v>3596</v>
      </c>
      <c r="X8" s="2" t="s">
        <v>3604</v>
      </c>
      <c r="AA8" s="338" t="s">
        <v>3682</v>
      </c>
    </row>
    <row r="9" spans="1:27" x14ac:dyDescent="0.25">
      <c r="A9" s="2" t="s">
        <v>2382</v>
      </c>
      <c r="B9" s="2" t="s">
        <v>3250</v>
      </c>
      <c r="F9" s="2" t="s">
        <v>3270</v>
      </c>
      <c r="J9" s="2" t="s">
        <v>3365</v>
      </c>
      <c r="M9" s="2" t="s">
        <v>3435</v>
      </c>
      <c r="U9" s="2" t="s">
        <v>3466</v>
      </c>
      <c r="V9" s="2" t="s">
        <v>3492</v>
      </c>
      <c r="W9" s="2" t="s">
        <v>3597</v>
      </c>
      <c r="X9" s="2" t="s">
        <v>3605</v>
      </c>
      <c r="AA9" s="338" t="s">
        <v>3683</v>
      </c>
    </row>
    <row r="10" spans="1:27" x14ac:dyDescent="0.25">
      <c r="A10" s="2" t="s">
        <v>3220</v>
      </c>
      <c r="F10" s="2" t="s">
        <v>3271</v>
      </c>
      <c r="J10" s="2" t="s">
        <v>3368</v>
      </c>
      <c r="M10" s="2" t="s">
        <v>3418</v>
      </c>
      <c r="U10" s="2" t="s">
        <v>3467</v>
      </c>
      <c r="V10" s="2" t="s">
        <v>3493</v>
      </c>
      <c r="W10" s="2" t="s">
        <v>3598</v>
      </c>
      <c r="X10" s="2" t="s">
        <v>3606</v>
      </c>
      <c r="AA10" s="338" t="s">
        <v>3680</v>
      </c>
    </row>
    <row r="11" spans="1:27" x14ac:dyDescent="0.25">
      <c r="A11" s="2" t="s">
        <v>3212</v>
      </c>
      <c r="F11" s="2" t="s">
        <v>3272</v>
      </c>
      <c r="J11" s="2" t="s">
        <v>3370</v>
      </c>
      <c r="M11" s="2" t="s">
        <v>3432</v>
      </c>
      <c r="U11" s="2" t="s">
        <v>3468</v>
      </c>
      <c r="V11" s="2" t="s">
        <v>3494</v>
      </c>
      <c r="X11" s="2" t="s">
        <v>3607</v>
      </c>
      <c r="AA11" s="338" t="s">
        <v>3685</v>
      </c>
    </row>
    <row r="12" spans="1:27" x14ac:dyDescent="0.25">
      <c r="A12" s="2" t="s">
        <v>3213</v>
      </c>
      <c r="F12" s="2" t="s">
        <v>3273</v>
      </c>
      <c r="J12" s="2" t="s">
        <v>3371</v>
      </c>
      <c r="M12" s="2" t="s">
        <v>3419</v>
      </c>
      <c r="U12" s="2" t="s">
        <v>3469</v>
      </c>
      <c r="V12" s="2" t="s">
        <v>3495</v>
      </c>
      <c r="X12" s="2" t="s">
        <v>3608</v>
      </c>
      <c r="AA12" s="2" t="s">
        <v>3684</v>
      </c>
    </row>
    <row r="13" spans="1:27" x14ac:dyDescent="0.25">
      <c r="A13" s="2" t="s">
        <v>3214</v>
      </c>
      <c r="F13" s="2" t="s">
        <v>3274</v>
      </c>
      <c r="J13" s="2" t="s">
        <v>3367</v>
      </c>
      <c r="M13" s="2" t="s">
        <v>3414</v>
      </c>
      <c r="U13" s="2" t="s">
        <v>3470</v>
      </c>
      <c r="V13" s="2" t="s">
        <v>3496</v>
      </c>
      <c r="X13" s="2" t="s">
        <v>3609</v>
      </c>
    </row>
    <row r="14" spans="1:27" x14ac:dyDescent="0.25">
      <c r="A14" s="2" t="s">
        <v>3215</v>
      </c>
      <c r="F14" s="2" t="s">
        <v>3275</v>
      </c>
      <c r="M14" s="2" t="s">
        <v>3415</v>
      </c>
      <c r="U14" s="2" t="s">
        <v>3471</v>
      </c>
      <c r="V14" s="2" t="s">
        <v>3497</v>
      </c>
      <c r="X14" s="2" t="s">
        <v>3610</v>
      </c>
    </row>
    <row r="15" spans="1:27" x14ac:dyDescent="0.25">
      <c r="A15" s="2" t="s">
        <v>3217</v>
      </c>
      <c r="F15" s="2" t="s">
        <v>3276</v>
      </c>
      <c r="M15" s="2" t="s">
        <v>3409</v>
      </c>
      <c r="U15" s="2" t="s">
        <v>3472</v>
      </c>
      <c r="V15" s="2" t="s">
        <v>3498</v>
      </c>
      <c r="X15" s="2" t="s">
        <v>3611</v>
      </c>
    </row>
    <row r="16" spans="1:27" x14ac:dyDescent="0.25">
      <c r="A16" s="2" t="s">
        <v>3210</v>
      </c>
      <c r="F16" s="2" t="s">
        <v>3277</v>
      </c>
      <c r="M16" s="2" t="s">
        <v>3416</v>
      </c>
      <c r="U16" s="2" t="s">
        <v>3473</v>
      </c>
      <c r="V16" s="2" t="s">
        <v>3499</v>
      </c>
      <c r="X16" s="2" t="s">
        <v>3612</v>
      </c>
    </row>
    <row r="17" spans="1:24" x14ac:dyDescent="0.25">
      <c r="A17" s="2" t="s">
        <v>3216</v>
      </c>
      <c r="F17" s="2" t="s">
        <v>3278</v>
      </c>
      <c r="M17" s="2" t="s">
        <v>3417</v>
      </c>
      <c r="U17" s="2" t="s">
        <v>3474</v>
      </c>
      <c r="V17" s="2" t="s">
        <v>3500</v>
      </c>
      <c r="X17" s="2" t="s">
        <v>3613</v>
      </c>
    </row>
    <row r="18" spans="1:24" x14ac:dyDescent="0.25">
      <c r="F18" s="2" t="s">
        <v>3279</v>
      </c>
      <c r="U18" s="2" t="s">
        <v>3475</v>
      </c>
      <c r="V18" s="2" t="s">
        <v>3501</v>
      </c>
      <c r="X18" s="2" t="s">
        <v>3614</v>
      </c>
    </row>
    <row r="19" spans="1:24" x14ac:dyDescent="0.25">
      <c r="F19" s="2" t="s">
        <v>3280</v>
      </c>
      <c r="U19" s="2" t="s">
        <v>3476</v>
      </c>
      <c r="V19" s="2" t="s">
        <v>3502</v>
      </c>
      <c r="X19" s="2" t="s">
        <v>3615</v>
      </c>
    </row>
    <row r="20" spans="1:24" x14ac:dyDescent="0.25">
      <c r="F20" s="2" t="s">
        <v>3281</v>
      </c>
      <c r="U20" s="2" t="s">
        <v>3477</v>
      </c>
      <c r="V20" s="2" t="s">
        <v>3503</v>
      </c>
      <c r="X20" s="2" t="s">
        <v>3616</v>
      </c>
    </row>
    <row r="21" spans="1:24" x14ac:dyDescent="0.25">
      <c r="F21" s="2" t="s">
        <v>3282</v>
      </c>
      <c r="U21" s="2" t="s">
        <v>3478</v>
      </c>
      <c r="V21" s="2" t="s">
        <v>3504</v>
      </c>
      <c r="X21" s="2" t="s">
        <v>3617</v>
      </c>
    </row>
    <row r="22" spans="1:24" x14ac:dyDescent="0.25">
      <c r="F22" s="2" t="s">
        <v>3283</v>
      </c>
      <c r="U22" s="2" t="s">
        <v>3479</v>
      </c>
      <c r="V22" s="2" t="s">
        <v>3505</v>
      </c>
      <c r="X22" s="2" t="s">
        <v>3618</v>
      </c>
    </row>
    <row r="23" spans="1:24" x14ac:dyDescent="0.25">
      <c r="F23" s="2" t="s">
        <v>3284</v>
      </c>
      <c r="U23" s="2" t="s">
        <v>3480</v>
      </c>
      <c r="V23" s="2" t="s">
        <v>3506</v>
      </c>
      <c r="X23" s="2" t="s">
        <v>3619</v>
      </c>
    </row>
    <row r="24" spans="1:24" x14ac:dyDescent="0.25">
      <c r="F24" s="2" t="s">
        <v>3285</v>
      </c>
      <c r="U24" s="2" t="s">
        <v>3481</v>
      </c>
      <c r="V24" s="2" t="s">
        <v>3507</v>
      </c>
      <c r="X24" s="2" t="s">
        <v>3620</v>
      </c>
    </row>
    <row r="25" spans="1:24" x14ac:dyDescent="0.25">
      <c r="F25" s="2" t="s">
        <v>3286</v>
      </c>
      <c r="U25" s="2" t="s">
        <v>3482</v>
      </c>
      <c r="V25" s="2" t="s">
        <v>3508</v>
      </c>
      <c r="X25" s="2" t="s">
        <v>3621</v>
      </c>
    </row>
    <row r="26" spans="1:24" x14ac:dyDescent="0.25">
      <c r="F26" s="2" t="s">
        <v>3287</v>
      </c>
      <c r="U26" s="2" t="s">
        <v>3483</v>
      </c>
      <c r="V26" s="2" t="s">
        <v>3509</v>
      </c>
      <c r="X26" s="2" t="s">
        <v>3622</v>
      </c>
    </row>
    <row r="27" spans="1:24" x14ac:dyDescent="0.25">
      <c r="F27" s="2" t="s">
        <v>3288</v>
      </c>
      <c r="U27" s="2" t="s">
        <v>3484</v>
      </c>
      <c r="V27" s="2" t="s">
        <v>3510</v>
      </c>
      <c r="X27" s="2" t="s">
        <v>3623</v>
      </c>
    </row>
    <row r="28" spans="1:24" x14ac:dyDescent="0.25">
      <c r="F28" s="2" t="s">
        <v>3289</v>
      </c>
      <c r="V28" s="2" t="s">
        <v>3511</v>
      </c>
      <c r="X28" s="2" t="s">
        <v>3624</v>
      </c>
    </row>
    <row r="29" spans="1:24" x14ac:dyDescent="0.25">
      <c r="F29" s="2" t="s">
        <v>3290</v>
      </c>
      <c r="V29" s="2" t="s">
        <v>3512</v>
      </c>
      <c r="X29" s="2" t="s">
        <v>3625</v>
      </c>
    </row>
    <row r="30" spans="1:24" x14ac:dyDescent="0.25">
      <c r="F30" s="2" t="s">
        <v>3291</v>
      </c>
      <c r="V30" s="2" t="s">
        <v>3513</v>
      </c>
      <c r="X30" s="2" t="s">
        <v>3626</v>
      </c>
    </row>
    <row r="31" spans="1:24" x14ac:dyDescent="0.25">
      <c r="F31" s="2" t="s">
        <v>3292</v>
      </c>
      <c r="V31" s="2" t="s">
        <v>3514</v>
      </c>
      <c r="X31" s="2" t="s">
        <v>3627</v>
      </c>
    </row>
    <row r="32" spans="1:24" x14ac:dyDescent="0.25">
      <c r="F32" s="2" t="s">
        <v>3293</v>
      </c>
      <c r="V32" s="2" t="s">
        <v>3515</v>
      </c>
      <c r="X32" s="2" t="s">
        <v>3628</v>
      </c>
    </row>
    <row r="33" spans="6:24" x14ac:dyDescent="0.25">
      <c r="F33" s="2" t="s">
        <v>3294</v>
      </c>
      <c r="V33" s="2" t="s">
        <v>3516</v>
      </c>
      <c r="X33" s="2" t="s">
        <v>3629</v>
      </c>
    </row>
    <row r="34" spans="6:24" x14ac:dyDescent="0.25">
      <c r="F34" s="2" t="s">
        <v>3295</v>
      </c>
      <c r="V34" s="2" t="s">
        <v>3517</v>
      </c>
      <c r="X34" s="2" t="s">
        <v>3630</v>
      </c>
    </row>
    <row r="35" spans="6:24" x14ac:dyDescent="0.25">
      <c r="F35" s="2" t="s">
        <v>3296</v>
      </c>
      <c r="V35" s="2" t="s">
        <v>3518</v>
      </c>
      <c r="X35" s="2" t="s">
        <v>3631</v>
      </c>
    </row>
    <row r="36" spans="6:24" x14ac:dyDescent="0.25">
      <c r="F36" s="2" t="s">
        <v>3297</v>
      </c>
      <c r="V36" s="2" t="s">
        <v>3519</v>
      </c>
      <c r="X36" s="2" t="s">
        <v>3632</v>
      </c>
    </row>
    <row r="37" spans="6:24" x14ac:dyDescent="0.25">
      <c r="F37" s="2" t="s">
        <v>3298</v>
      </c>
      <c r="V37" s="2" t="s">
        <v>3520</v>
      </c>
      <c r="X37" s="2" t="s">
        <v>3633</v>
      </c>
    </row>
    <row r="38" spans="6:24" x14ac:dyDescent="0.25">
      <c r="F38" s="2" t="s">
        <v>3299</v>
      </c>
      <c r="V38" s="2" t="s">
        <v>3521</v>
      </c>
      <c r="X38" s="2" t="s">
        <v>3634</v>
      </c>
    </row>
    <row r="39" spans="6:24" x14ac:dyDescent="0.25">
      <c r="F39" s="2" t="s">
        <v>3300</v>
      </c>
      <c r="V39" s="2" t="s">
        <v>3522</v>
      </c>
      <c r="X39" s="2" t="s">
        <v>3635</v>
      </c>
    </row>
    <row r="40" spans="6:24" x14ac:dyDescent="0.25">
      <c r="F40" s="2" t="s">
        <v>3301</v>
      </c>
      <c r="V40" s="2" t="s">
        <v>3523</v>
      </c>
      <c r="X40" s="2" t="s">
        <v>3636</v>
      </c>
    </row>
    <row r="41" spans="6:24" x14ac:dyDescent="0.25">
      <c r="F41" s="2" t="s">
        <v>3302</v>
      </c>
      <c r="V41" s="2" t="s">
        <v>3524</v>
      </c>
      <c r="X41" s="2" t="s">
        <v>3637</v>
      </c>
    </row>
    <row r="42" spans="6:24" x14ac:dyDescent="0.25">
      <c r="F42" s="2" t="s">
        <v>3303</v>
      </c>
      <c r="V42" s="2" t="s">
        <v>3525</v>
      </c>
      <c r="X42" s="2" t="s">
        <v>3638</v>
      </c>
    </row>
    <row r="43" spans="6:24" x14ac:dyDescent="0.25">
      <c r="F43" s="2" t="s">
        <v>3304</v>
      </c>
      <c r="V43" s="2" t="s">
        <v>3526</v>
      </c>
      <c r="X43" s="2" t="s">
        <v>3639</v>
      </c>
    </row>
    <row r="44" spans="6:24" x14ac:dyDescent="0.25">
      <c r="F44" s="2" t="s">
        <v>3305</v>
      </c>
      <c r="V44" s="2" t="s">
        <v>3527</v>
      </c>
      <c r="X44" s="2" t="s">
        <v>3640</v>
      </c>
    </row>
    <row r="45" spans="6:24" x14ac:dyDescent="0.25">
      <c r="F45" s="2" t="s">
        <v>3306</v>
      </c>
      <c r="V45" s="2" t="s">
        <v>3528</v>
      </c>
      <c r="X45" s="2" t="s">
        <v>3641</v>
      </c>
    </row>
    <row r="46" spans="6:24" x14ac:dyDescent="0.25">
      <c r="F46" s="2" t="s">
        <v>3307</v>
      </c>
      <c r="V46" s="2" t="s">
        <v>3529</v>
      </c>
      <c r="X46" s="2" t="s">
        <v>3642</v>
      </c>
    </row>
    <row r="47" spans="6:24" x14ac:dyDescent="0.25">
      <c r="F47" s="2" t="s">
        <v>3308</v>
      </c>
      <c r="V47" s="2" t="s">
        <v>3530</v>
      </c>
      <c r="X47" s="2" t="s">
        <v>3643</v>
      </c>
    </row>
    <row r="48" spans="6:24" x14ac:dyDescent="0.25">
      <c r="F48" s="2" t="s">
        <v>3309</v>
      </c>
      <c r="V48" s="2" t="s">
        <v>3531</v>
      </c>
      <c r="X48" s="2" t="s">
        <v>3644</v>
      </c>
    </row>
    <row r="49" spans="6:24" x14ac:dyDescent="0.25">
      <c r="F49" s="2" t="s">
        <v>3310</v>
      </c>
      <c r="V49" s="2" t="s">
        <v>3532</v>
      </c>
      <c r="X49" s="2" t="s">
        <v>3645</v>
      </c>
    </row>
    <row r="50" spans="6:24" x14ac:dyDescent="0.25">
      <c r="F50" s="2" t="s">
        <v>3311</v>
      </c>
      <c r="V50" s="2" t="s">
        <v>3533</v>
      </c>
      <c r="X50" s="2" t="s">
        <v>3646</v>
      </c>
    </row>
    <row r="51" spans="6:24" x14ac:dyDescent="0.25">
      <c r="F51" s="2" t="s">
        <v>3312</v>
      </c>
      <c r="V51" s="2" t="s">
        <v>3534</v>
      </c>
      <c r="X51" s="2" t="s">
        <v>3647</v>
      </c>
    </row>
    <row r="52" spans="6:24" x14ac:dyDescent="0.25">
      <c r="F52" s="2" t="s">
        <v>3313</v>
      </c>
      <c r="V52" s="2" t="s">
        <v>3535</v>
      </c>
      <c r="X52" s="2" t="s">
        <v>3648</v>
      </c>
    </row>
    <row r="53" spans="6:24" x14ac:dyDescent="0.25">
      <c r="F53" s="2" t="s">
        <v>3314</v>
      </c>
      <c r="V53" s="2" t="s">
        <v>3536</v>
      </c>
      <c r="X53" s="2" t="s">
        <v>3649</v>
      </c>
    </row>
    <row r="54" spans="6:24" x14ac:dyDescent="0.25">
      <c r="F54" s="2" t="s">
        <v>3315</v>
      </c>
      <c r="V54" s="2" t="s">
        <v>3537</v>
      </c>
      <c r="X54" s="2" t="s">
        <v>3650</v>
      </c>
    </row>
    <row r="55" spans="6:24" x14ac:dyDescent="0.25">
      <c r="F55" s="2" t="s">
        <v>3316</v>
      </c>
      <c r="V55" s="2" t="s">
        <v>3538</v>
      </c>
      <c r="X55" s="2" t="s">
        <v>3651</v>
      </c>
    </row>
    <row r="56" spans="6:24" x14ac:dyDescent="0.25">
      <c r="F56" s="2" t="s">
        <v>3317</v>
      </c>
      <c r="V56" s="2" t="s">
        <v>3539</v>
      </c>
      <c r="X56" s="2" t="s">
        <v>3652</v>
      </c>
    </row>
    <row r="57" spans="6:24" x14ac:dyDescent="0.25">
      <c r="F57" s="2" t="s">
        <v>3318</v>
      </c>
      <c r="V57" s="2" t="s">
        <v>3540</v>
      </c>
      <c r="X57" s="2" t="s">
        <v>3653</v>
      </c>
    </row>
    <row r="58" spans="6:24" x14ac:dyDescent="0.25">
      <c r="F58" s="2" t="s">
        <v>3319</v>
      </c>
      <c r="V58" s="2" t="s">
        <v>3541</v>
      </c>
      <c r="X58" s="2" t="s">
        <v>3654</v>
      </c>
    </row>
    <row r="59" spans="6:24" x14ac:dyDescent="0.25">
      <c r="F59" s="2" t="s">
        <v>3320</v>
      </c>
      <c r="V59" s="2" t="s">
        <v>3542</v>
      </c>
      <c r="X59" s="2" t="s">
        <v>3655</v>
      </c>
    </row>
    <row r="60" spans="6:24" x14ac:dyDescent="0.25">
      <c r="F60" s="2" t="s">
        <v>3321</v>
      </c>
      <c r="V60" s="2" t="s">
        <v>3543</v>
      </c>
      <c r="X60" s="2" t="s">
        <v>3656</v>
      </c>
    </row>
    <row r="61" spans="6:24" x14ac:dyDescent="0.25">
      <c r="F61" s="2" t="s">
        <v>3322</v>
      </c>
      <c r="V61" s="2" t="s">
        <v>3544</v>
      </c>
      <c r="X61" s="2" t="s">
        <v>3657</v>
      </c>
    </row>
    <row r="62" spans="6:24" x14ac:dyDescent="0.25">
      <c r="F62" s="2" t="s">
        <v>3323</v>
      </c>
      <c r="V62" s="2" t="s">
        <v>3545</v>
      </c>
      <c r="X62" s="2" t="s">
        <v>3658</v>
      </c>
    </row>
    <row r="63" spans="6:24" x14ac:dyDescent="0.25">
      <c r="F63" s="2" t="s">
        <v>3324</v>
      </c>
      <c r="V63" s="2" t="s">
        <v>3546</v>
      </c>
      <c r="X63" s="2" t="s">
        <v>3659</v>
      </c>
    </row>
    <row r="64" spans="6:24" x14ac:dyDescent="0.25">
      <c r="F64" s="2" t="s">
        <v>3325</v>
      </c>
      <c r="V64" s="2" t="s">
        <v>3547</v>
      </c>
      <c r="X64" s="2" t="s">
        <v>3660</v>
      </c>
    </row>
    <row r="65" spans="6:24" x14ac:dyDescent="0.25">
      <c r="F65" s="2" t="s">
        <v>3326</v>
      </c>
      <c r="V65" s="2" t="s">
        <v>3548</v>
      </c>
      <c r="X65" s="2" t="s">
        <v>3661</v>
      </c>
    </row>
    <row r="66" spans="6:24" x14ac:dyDescent="0.25">
      <c r="F66" s="2" t="s">
        <v>3327</v>
      </c>
      <c r="V66" s="2" t="s">
        <v>3549</v>
      </c>
    </row>
    <row r="67" spans="6:24" x14ac:dyDescent="0.25">
      <c r="F67" s="2" t="s">
        <v>3328</v>
      </c>
      <c r="V67" s="2" t="s">
        <v>3550</v>
      </c>
    </row>
    <row r="68" spans="6:24" x14ac:dyDescent="0.25">
      <c r="F68" s="2" t="s">
        <v>3329</v>
      </c>
      <c r="V68" s="2" t="s">
        <v>3551</v>
      </c>
    </row>
    <row r="69" spans="6:24" x14ac:dyDescent="0.25">
      <c r="F69" s="2" t="s">
        <v>3330</v>
      </c>
      <c r="V69" s="2" t="s">
        <v>3552</v>
      </c>
    </row>
    <row r="70" spans="6:24" x14ac:dyDescent="0.25">
      <c r="F70" s="2" t="s">
        <v>3331</v>
      </c>
      <c r="V70" s="2" t="s">
        <v>3553</v>
      </c>
    </row>
    <row r="71" spans="6:24" x14ac:dyDescent="0.25">
      <c r="F71" s="2" t="s">
        <v>3332</v>
      </c>
      <c r="V71" s="2" t="s">
        <v>3554</v>
      </c>
    </row>
    <row r="72" spans="6:24" x14ac:dyDescent="0.25">
      <c r="F72" s="2" t="s">
        <v>3333</v>
      </c>
      <c r="V72" s="2" t="s">
        <v>3555</v>
      </c>
    </row>
    <row r="73" spans="6:24" x14ac:dyDescent="0.25">
      <c r="F73" s="2" t="s">
        <v>3334</v>
      </c>
      <c r="V73" s="2" t="s">
        <v>3556</v>
      </c>
    </row>
    <row r="74" spans="6:24" x14ac:dyDescent="0.25">
      <c r="F74" s="2" t="s">
        <v>3335</v>
      </c>
      <c r="V74" s="2" t="s">
        <v>3557</v>
      </c>
    </row>
    <row r="75" spans="6:24" x14ac:dyDescent="0.25">
      <c r="F75" s="2" t="s">
        <v>3336</v>
      </c>
      <c r="V75" s="2" t="s">
        <v>3558</v>
      </c>
    </row>
    <row r="76" spans="6:24" x14ac:dyDescent="0.25">
      <c r="F76" s="2" t="s">
        <v>3337</v>
      </c>
      <c r="V76" s="2" t="s">
        <v>3559</v>
      </c>
    </row>
    <row r="77" spans="6:24" x14ac:dyDescent="0.25">
      <c r="F77" s="2" t="s">
        <v>3338</v>
      </c>
      <c r="V77" s="2" t="s">
        <v>3560</v>
      </c>
    </row>
    <row r="78" spans="6:24" x14ac:dyDescent="0.25">
      <c r="F78" s="2" t="s">
        <v>3339</v>
      </c>
      <c r="V78" s="2" t="s">
        <v>3561</v>
      </c>
    </row>
    <row r="79" spans="6:24" x14ac:dyDescent="0.25">
      <c r="F79" s="2" t="s">
        <v>3340</v>
      </c>
      <c r="V79" s="2" t="s">
        <v>3562</v>
      </c>
    </row>
    <row r="80" spans="6:24" x14ac:dyDescent="0.25">
      <c r="F80" s="2" t="s">
        <v>3341</v>
      </c>
      <c r="V80" s="2" t="s">
        <v>3563</v>
      </c>
    </row>
    <row r="81" spans="6:22" x14ac:dyDescent="0.25">
      <c r="F81" s="2" t="s">
        <v>3342</v>
      </c>
      <c r="V81" s="2" t="s">
        <v>3564</v>
      </c>
    </row>
    <row r="82" spans="6:22" x14ac:dyDescent="0.25">
      <c r="F82" s="2" t="s">
        <v>3343</v>
      </c>
      <c r="V82" s="2" t="s">
        <v>3565</v>
      </c>
    </row>
    <row r="83" spans="6:22" x14ac:dyDescent="0.25">
      <c r="F83" s="2" t="s">
        <v>3344</v>
      </c>
      <c r="V83" s="2" t="s">
        <v>3566</v>
      </c>
    </row>
    <row r="84" spans="6:22" x14ac:dyDescent="0.25">
      <c r="F84" s="2" t="s">
        <v>3345</v>
      </c>
      <c r="V84" s="2" t="s">
        <v>3567</v>
      </c>
    </row>
    <row r="85" spans="6:22" x14ac:dyDescent="0.25">
      <c r="F85" s="2" t="s">
        <v>3346</v>
      </c>
      <c r="V85" s="2" t="s">
        <v>3568</v>
      </c>
    </row>
    <row r="86" spans="6:22" x14ac:dyDescent="0.25">
      <c r="F86" s="2" t="s">
        <v>3347</v>
      </c>
      <c r="V86" s="2" t="s">
        <v>3569</v>
      </c>
    </row>
    <row r="87" spans="6:22" x14ac:dyDescent="0.25">
      <c r="F87" s="2" t="s">
        <v>3348</v>
      </c>
      <c r="V87" s="2" t="s">
        <v>3570</v>
      </c>
    </row>
    <row r="88" spans="6:22" x14ac:dyDescent="0.25">
      <c r="F88" s="2" t="s">
        <v>3349</v>
      </c>
      <c r="V88" s="2" t="s">
        <v>3571</v>
      </c>
    </row>
    <row r="89" spans="6:22" x14ac:dyDescent="0.25">
      <c r="F89" s="2" t="s">
        <v>3350</v>
      </c>
      <c r="V89" s="2" t="s">
        <v>3572</v>
      </c>
    </row>
    <row r="90" spans="6:22" x14ac:dyDescent="0.25">
      <c r="F90" s="2" t="s">
        <v>3351</v>
      </c>
      <c r="V90" s="2" t="s">
        <v>3573</v>
      </c>
    </row>
    <row r="91" spans="6:22" x14ac:dyDescent="0.25">
      <c r="F91" s="2" t="s">
        <v>3352</v>
      </c>
      <c r="V91" s="2" t="s">
        <v>3574</v>
      </c>
    </row>
    <row r="92" spans="6:22" x14ac:dyDescent="0.25">
      <c r="F92" s="2" t="s">
        <v>3353</v>
      </c>
      <c r="V92" s="2" t="s">
        <v>3575</v>
      </c>
    </row>
    <row r="93" spans="6:22" x14ac:dyDescent="0.25">
      <c r="F93" s="2" t="s">
        <v>3354</v>
      </c>
      <c r="V93" s="2" t="s">
        <v>3576</v>
      </c>
    </row>
    <row r="94" spans="6:22" x14ac:dyDescent="0.25">
      <c r="V94" s="2" t="s">
        <v>3577</v>
      </c>
    </row>
    <row r="95" spans="6:22" x14ac:dyDescent="0.25">
      <c r="V95" s="2" t="s">
        <v>3578</v>
      </c>
    </row>
    <row r="96" spans="6:22" x14ac:dyDescent="0.25">
      <c r="V96" s="2" t="s">
        <v>3579</v>
      </c>
    </row>
    <row r="97" spans="22:22" x14ac:dyDescent="0.25">
      <c r="V97" s="2" t="s">
        <v>3580</v>
      </c>
    </row>
    <row r="98" spans="22:22" x14ac:dyDescent="0.25">
      <c r="V98" s="2" t="s">
        <v>3581</v>
      </c>
    </row>
    <row r="99" spans="22:22" x14ac:dyDescent="0.25">
      <c r="V99" s="2" t="s">
        <v>3582</v>
      </c>
    </row>
    <row r="100" spans="22:22" x14ac:dyDescent="0.25">
      <c r="V100" s="2" t="s">
        <v>3583</v>
      </c>
    </row>
    <row r="101" spans="22:22" x14ac:dyDescent="0.25">
      <c r="V101" s="2" t="s">
        <v>3584</v>
      </c>
    </row>
    <row r="102" spans="22:22" x14ac:dyDescent="0.25">
      <c r="V102" s="2" t="s">
        <v>3585</v>
      </c>
    </row>
    <row r="103" spans="22:22" x14ac:dyDescent="0.25">
      <c r="V103" s="2" t="s">
        <v>3586</v>
      </c>
    </row>
    <row r="104" spans="22:22" x14ac:dyDescent="0.25">
      <c r="V104" s="2" t="s">
        <v>3587</v>
      </c>
    </row>
    <row r="105" spans="22:22" x14ac:dyDescent="0.25">
      <c r="V105" s="2" t="s">
        <v>3588</v>
      </c>
    </row>
  </sheetData>
  <sortState xmlns:xlrd2="http://schemas.microsoft.com/office/spreadsheetml/2017/richdata2" ref="I3:I8">
    <sortCondition ref="I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DV82"/>
  <sheetViews>
    <sheetView showGridLines="0" zoomScale="90" zoomScaleNormal="90" workbookViewId="0">
      <selection sqref="A1:L1"/>
    </sheetView>
  </sheetViews>
  <sheetFormatPr defaultColWidth="11" defaultRowHeight="14.25" x14ac:dyDescent="0.2"/>
  <cols>
    <col min="1" max="1" width="26.125" customWidth="1"/>
    <col min="2" max="2" width="21.375" customWidth="1"/>
    <col min="3" max="3" width="14.625" customWidth="1"/>
    <col min="4" max="4" width="2.625" customWidth="1"/>
    <col min="5" max="5" width="24.625" customWidth="1"/>
    <col min="6" max="6" width="26.625" customWidth="1"/>
    <col min="7" max="7" width="9.625" customWidth="1"/>
    <col min="8" max="8" width="2.375" customWidth="1"/>
    <col min="9" max="9" width="24.625" customWidth="1"/>
    <col min="10" max="10" width="8.625" customWidth="1"/>
    <col min="11" max="11" width="27.625" customWidth="1"/>
    <col min="12" max="12" width="2.375" customWidth="1"/>
    <col min="14" max="14" width="5.625" customWidth="1"/>
    <col min="15" max="15" width="14.5" hidden="1" customWidth="1"/>
    <col min="16" max="19" width="10.625" hidden="1" customWidth="1"/>
    <col min="20" max="20" width="14.125" hidden="1" customWidth="1"/>
    <col min="21" max="125" width="10.625" hidden="1" customWidth="1"/>
  </cols>
  <sheetData>
    <row r="1" spans="1:126" ht="16.5" thickBot="1" x14ac:dyDescent="0.3">
      <c r="A1" s="749" t="s">
        <v>316</v>
      </c>
      <c r="B1" s="750"/>
      <c r="C1" s="750"/>
      <c r="D1" s="750"/>
      <c r="E1" s="750"/>
      <c r="F1" s="750"/>
      <c r="G1" s="750"/>
      <c r="H1" s="750"/>
      <c r="I1" s="750"/>
      <c r="J1" s="750"/>
      <c r="K1" s="750"/>
      <c r="L1" s="751"/>
      <c r="O1" s="817" t="s">
        <v>2197</v>
      </c>
      <c r="P1" s="818"/>
      <c r="Q1" s="818"/>
      <c r="R1" s="818"/>
      <c r="S1" s="818"/>
      <c r="T1" s="819"/>
      <c r="U1" s="820" t="s">
        <v>2179</v>
      </c>
      <c r="V1" s="821"/>
      <c r="W1" s="821"/>
      <c r="X1" s="821"/>
      <c r="Y1" s="821"/>
      <c r="Z1" s="821"/>
      <c r="AA1" s="821"/>
      <c r="AB1" s="821"/>
      <c r="AC1" s="822"/>
      <c r="AD1" s="811" t="s">
        <v>2180</v>
      </c>
      <c r="AE1" s="812"/>
      <c r="AF1" s="812"/>
      <c r="AG1" s="812"/>
      <c r="AH1" s="812"/>
      <c r="AI1" s="812"/>
      <c r="AJ1" s="812"/>
      <c r="AK1" s="812"/>
      <c r="AL1" s="812"/>
      <c r="AM1" s="813"/>
      <c r="AN1" s="811" t="s">
        <v>2181</v>
      </c>
      <c r="AO1" s="812"/>
      <c r="AP1" s="812"/>
      <c r="AQ1" s="812"/>
      <c r="AR1" s="812"/>
      <c r="AS1" s="812"/>
      <c r="AT1" s="812"/>
      <c r="AU1" s="812"/>
      <c r="AV1" s="812"/>
      <c r="AW1" s="813"/>
      <c r="AX1" s="811" t="s">
        <v>2182</v>
      </c>
      <c r="AY1" s="812"/>
      <c r="AZ1" s="812"/>
      <c r="BA1" s="812"/>
      <c r="BB1" s="812"/>
      <c r="BC1" s="812"/>
      <c r="BD1" s="812"/>
      <c r="BE1" s="812"/>
      <c r="BF1" s="812"/>
      <c r="BG1" s="813"/>
      <c r="BH1" s="814" t="s">
        <v>2183</v>
      </c>
      <c r="BI1" s="815"/>
      <c r="BJ1" s="815"/>
      <c r="BK1" s="815"/>
      <c r="BL1" s="815"/>
      <c r="BM1" s="815"/>
      <c r="BN1" s="815"/>
      <c r="BO1" s="815"/>
      <c r="BP1" s="815"/>
      <c r="BQ1" s="815"/>
      <c r="BR1" s="816"/>
      <c r="BS1" s="814" t="s">
        <v>2184</v>
      </c>
      <c r="BT1" s="815"/>
      <c r="BU1" s="815"/>
      <c r="BV1" s="815"/>
      <c r="BW1" s="815"/>
      <c r="BX1" s="815"/>
      <c r="BY1" s="815"/>
      <c r="BZ1" s="815"/>
      <c r="CA1" s="815"/>
      <c r="CB1" s="815"/>
      <c r="CC1" s="816"/>
      <c r="CD1" s="814" t="s">
        <v>2200</v>
      </c>
      <c r="CE1" s="815"/>
      <c r="CF1" s="815"/>
      <c r="CG1" s="815"/>
      <c r="CH1" s="815"/>
      <c r="CI1" s="815"/>
      <c r="CJ1" s="815"/>
      <c r="CK1" s="815"/>
      <c r="CL1" s="815"/>
      <c r="CM1" s="815"/>
      <c r="CN1" s="816"/>
      <c r="CO1" s="823" t="s">
        <v>2203</v>
      </c>
      <c r="CP1" s="824"/>
      <c r="CQ1" s="824"/>
      <c r="CR1" s="824"/>
      <c r="CS1" s="824"/>
      <c r="CT1" s="824"/>
      <c r="CU1" s="824"/>
      <c r="CV1" s="824"/>
      <c r="CW1" s="824"/>
      <c r="CX1" s="824"/>
      <c r="CY1" s="825"/>
      <c r="CZ1" s="804" t="s">
        <v>2204</v>
      </c>
      <c r="DA1" s="805"/>
      <c r="DB1" s="805"/>
      <c r="DC1" s="805"/>
      <c r="DD1" s="805"/>
      <c r="DE1" s="805"/>
      <c r="DF1" s="805"/>
      <c r="DG1" s="805"/>
      <c r="DH1" s="805"/>
      <c r="DI1" s="805"/>
      <c r="DJ1" s="806"/>
      <c r="DK1" s="804" t="s">
        <v>2205</v>
      </c>
      <c r="DL1" s="805"/>
      <c r="DM1" s="805"/>
      <c r="DN1" s="805"/>
      <c r="DO1" s="805"/>
      <c r="DP1" s="805"/>
      <c r="DQ1" s="805"/>
      <c r="DR1" s="805"/>
      <c r="DS1" s="805"/>
      <c r="DT1" s="805"/>
      <c r="DU1" s="806"/>
    </row>
    <row r="2" spans="1:126" ht="16.5" thickBot="1" x14ac:dyDescent="0.3">
      <c r="A2" s="241" t="s">
        <v>558</v>
      </c>
      <c r="B2" s="793"/>
      <c r="C2" s="794"/>
      <c r="D2" s="794"/>
      <c r="E2" s="794"/>
      <c r="F2" s="794"/>
      <c r="G2" s="794"/>
      <c r="H2" s="794"/>
      <c r="I2" s="794"/>
      <c r="J2" s="794"/>
      <c r="K2" s="794"/>
      <c r="L2" s="795"/>
      <c r="N2" s="221"/>
      <c r="O2" s="197" t="s">
        <v>2211</v>
      </c>
      <c r="P2" s="198" t="s">
        <v>2212</v>
      </c>
      <c r="Q2" s="198" t="s">
        <v>2213</v>
      </c>
      <c r="R2" s="198" t="s">
        <v>2214</v>
      </c>
      <c r="S2" s="198" t="s">
        <v>2215</v>
      </c>
      <c r="T2" s="199" t="s">
        <v>2216</v>
      </c>
      <c r="U2" s="397" t="s">
        <v>3711</v>
      </c>
      <c r="V2" s="194" t="s">
        <v>2217</v>
      </c>
      <c r="W2" s="195" t="s">
        <v>2218</v>
      </c>
      <c r="X2" s="195" t="s">
        <v>2219</v>
      </c>
      <c r="Y2" s="195" t="s">
        <v>2220</v>
      </c>
      <c r="Z2" s="195" t="s">
        <v>2221</v>
      </c>
      <c r="AA2" s="195" t="s">
        <v>2222</v>
      </c>
      <c r="AB2" s="195" t="s">
        <v>2223</v>
      </c>
      <c r="AC2" s="196" t="s">
        <v>2224</v>
      </c>
      <c r="AD2" s="188" t="s">
        <v>2225</v>
      </c>
      <c r="AE2" s="189" t="s">
        <v>2226</v>
      </c>
      <c r="AF2" s="189" t="s">
        <v>2227</v>
      </c>
      <c r="AG2" s="189" t="s">
        <v>3712</v>
      </c>
      <c r="AH2" s="189" t="s">
        <v>2228</v>
      </c>
      <c r="AI2" s="189" t="s">
        <v>2229</v>
      </c>
      <c r="AJ2" s="189" t="s">
        <v>2230</v>
      </c>
      <c r="AK2" s="189" t="s">
        <v>2231</v>
      </c>
      <c r="AL2" s="189" t="s">
        <v>2232</v>
      </c>
      <c r="AM2" s="190" t="s">
        <v>2233</v>
      </c>
      <c r="AN2" s="191" t="s">
        <v>2234</v>
      </c>
      <c r="AO2" s="192" t="s">
        <v>2235</v>
      </c>
      <c r="AP2" s="192" t="s">
        <v>2236</v>
      </c>
      <c r="AQ2" s="192" t="s">
        <v>3714</v>
      </c>
      <c r="AR2" s="192" t="s">
        <v>2237</v>
      </c>
      <c r="AS2" s="192" t="s">
        <v>2238</v>
      </c>
      <c r="AT2" s="192" t="s">
        <v>2239</v>
      </c>
      <c r="AU2" s="192" t="s">
        <v>2240</v>
      </c>
      <c r="AV2" s="192" t="s">
        <v>2241</v>
      </c>
      <c r="AW2" s="193" t="s">
        <v>2242</v>
      </c>
      <c r="AX2" s="188" t="s">
        <v>2243</v>
      </c>
      <c r="AY2" s="189" t="s">
        <v>2244</v>
      </c>
      <c r="AZ2" s="189" t="s">
        <v>2245</v>
      </c>
      <c r="BA2" s="189" t="s">
        <v>3716</v>
      </c>
      <c r="BB2" s="189" t="s">
        <v>2246</v>
      </c>
      <c r="BC2" s="189" t="s">
        <v>2247</v>
      </c>
      <c r="BD2" s="189" t="s">
        <v>2248</v>
      </c>
      <c r="BE2" s="189" t="s">
        <v>2249</v>
      </c>
      <c r="BF2" s="189" t="s">
        <v>2250</v>
      </c>
      <c r="BG2" s="190" t="s">
        <v>2251</v>
      </c>
      <c r="BH2" s="200" t="s">
        <v>2252</v>
      </c>
      <c r="BI2" s="201" t="s">
        <v>2253</v>
      </c>
      <c r="BJ2" s="201" t="s">
        <v>2254</v>
      </c>
      <c r="BK2" s="201" t="s">
        <v>3718</v>
      </c>
      <c r="BL2" s="201" t="s">
        <v>3719</v>
      </c>
      <c r="BM2" s="201" t="s">
        <v>2255</v>
      </c>
      <c r="BN2" s="201" t="s">
        <v>2256</v>
      </c>
      <c r="BO2" s="201" t="s">
        <v>2257</v>
      </c>
      <c r="BP2" s="201" t="s">
        <v>2258</v>
      </c>
      <c r="BQ2" s="201" t="s">
        <v>2259</v>
      </c>
      <c r="BR2" s="202" t="s">
        <v>2260</v>
      </c>
      <c r="BS2" s="200" t="s">
        <v>2261</v>
      </c>
      <c r="BT2" s="201" t="s">
        <v>2262</v>
      </c>
      <c r="BU2" s="201" t="s">
        <v>2263</v>
      </c>
      <c r="BV2" s="201" t="s">
        <v>3722</v>
      </c>
      <c r="BW2" s="201" t="s">
        <v>3723</v>
      </c>
      <c r="BX2" s="201" t="s">
        <v>2264</v>
      </c>
      <c r="BY2" s="201" t="s">
        <v>2265</v>
      </c>
      <c r="BZ2" s="201" t="s">
        <v>2266</v>
      </c>
      <c r="CA2" s="201" t="s">
        <v>2267</v>
      </c>
      <c r="CB2" s="201" t="s">
        <v>2268</v>
      </c>
      <c r="CC2" s="202" t="s">
        <v>2269</v>
      </c>
      <c r="CD2" s="200" t="s">
        <v>2270</v>
      </c>
      <c r="CE2" s="201" t="s">
        <v>2271</v>
      </c>
      <c r="CF2" s="201" t="s">
        <v>2272</v>
      </c>
      <c r="CG2" s="201" t="s">
        <v>3726</v>
      </c>
      <c r="CH2" s="201" t="s">
        <v>3727</v>
      </c>
      <c r="CI2" s="201" t="s">
        <v>2273</v>
      </c>
      <c r="CJ2" s="201" t="s">
        <v>2274</v>
      </c>
      <c r="CK2" s="201" t="s">
        <v>2275</v>
      </c>
      <c r="CL2" s="201" t="s">
        <v>2276</v>
      </c>
      <c r="CM2" s="201" t="s">
        <v>2277</v>
      </c>
      <c r="CN2" s="202" t="s">
        <v>2278</v>
      </c>
      <c r="CO2" s="223" t="s">
        <v>2279</v>
      </c>
      <c r="CP2" s="224" t="s">
        <v>2280</v>
      </c>
      <c r="CQ2" s="224" t="s">
        <v>2281</v>
      </c>
      <c r="CR2" s="224" t="s">
        <v>3730</v>
      </c>
      <c r="CS2" s="224" t="s">
        <v>3731</v>
      </c>
      <c r="CT2" s="224" t="s">
        <v>2282</v>
      </c>
      <c r="CU2" s="224" t="s">
        <v>2283</v>
      </c>
      <c r="CV2" s="224" t="s">
        <v>2284</v>
      </c>
      <c r="CW2" s="224" t="s">
        <v>2285</v>
      </c>
      <c r="CX2" s="224" t="s">
        <v>2286</v>
      </c>
      <c r="CY2" s="225" t="s">
        <v>2287</v>
      </c>
      <c r="CZ2" s="203" t="s">
        <v>2288</v>
      </c>
      <c r="DA2" s="204" t="s">
        <v>2289</v>
      </c>
      <c r="DB2" s="204" t="s">
        <v>2290</v>
      </c>
      <c r="DC2" s="204" t="s">
        <v>3734</v>
      </c>
      <c r="DD2" s="204" t="s">
        <v>3735</v>
      </c>
      <c r="DE2" s="204" t="s">
        <v>2291</v>
      </c>
      <c r="DF2" s="204" t="s">
        <v>2292</v>
      </c>
      <c r="DG2" s="204" t="s">
        <v>2293</v>
      </c>
      <c r="DH2" s="204" t="s">
        <v>2294</v>
      </c>
      <c r="DI2" s="204" t="s">
        <v>2295</v>
      </c>
      <c r="DJ2" s="205" t="s">
        <v>2296</v>
      </c>
      <c r="DK2" s="203" t="s">
        <v>2297</v>
      </c>
      <c r="DL2" s="204" t="s">
        <v>2298</v>
      </c>
      <c r="DM2" s="204" t="s">
        <v>2299</v>
      </c>
      <c r="DN2" s="204" t="s">
        <v>3738</v>
      </c>
      <c r="DO2" s="204" t="s">
        <v>3739</v>
      </c>
      <c r="DP2" s="204" t="s">
        <v>2300</v>
      </c>
      <c r="DQ2" s="204" t="s">
        <v>2301</v>
      </c>
      <c r="DR2" s="204" t="s">
        <v>2302</v>
      </c>
      <c r="DS2" s="204" t="s">
        <v>2303</v>
      </c>
      <c r="DT2" s="204" t="s">
        <v>2304</v>
      </c>
      <c r="DU2" s="205" t="s">
        <v>2305</v>
      </c>
    </row>
    <row r="3" spans="1:126" ht="16.5" thickBot="1" x14ac:dyDescent="0.3">
      <c r="A3" s="766" t="s">
        <v>559</v>
      </c>
      <c r="B3" s="767"/>
      <c r="C3" s="767"/>
      <c r="D3" s="767"/>
      <c r="E3" s="767"/>
      <c r="F3" s="768"/>
      <c r="G3" s="796" t="s">
        <v>562</v>
      </c>
      <c r="H3" s="797"/>
      <c r="I3" s="797"/>
      <c r="J3" s="797"/>
      <c r="K3" s="797"/>
      <c r="L3" s="797"/>
      <c r="N3" s="230" t="s">
        <v>2306</v>
      </c>
      <c r="O3" s="197" t="s">
        <v>302</v>
      </c>
      <c r="P3" s="198" t="s">
        <v>2199</v>
      </c>
      <c r="Q3" s="198" t="s">
        <v>2185</v>
      </c>
      <c r="R3" s="198" t="s">
        <v>2186</v>
      </c>
      <c r="S3" s="199" t="s">
        <v>2188</v>
      </c>
      <c r="T3" s="199" t="s">
        <v>2187</v>
      </c>
      <c r="U3" s="397" t="s">
        <v>3710</v>
      </c>
      <c r="V3" s="194" t="s">
        <v>1993</v>
      </c>
      <c r="W3" s="195" t="s">
        <v>2014</v>
      </c>
      <c r="X3" s="195" t="s">
        <v>2319</v>
      </c>
      <c r="Y3" s="195" t="s">
        <v>2015</v>
      </c>
      <c r="Z3" s="195" t="s">
        <v>859</v>
      </c>
      <c r="AA3" s="195" t="s">
        <v>2018</v>
      </c>
      <c r="AB3" s="195" t="s">
        <v>2016</v>
      </c>
      <c r="AC3" s="196" t="s">
        <v>2017</v>
      </c>
      <c r="AD3" s="188" t="s">
        <v>2189</v>
      </c>
      <c r="AE3" s="189" t="s">
        <v>2190</v>
      </c>
      <c r="AF3" s="189" t="s">
        <v>2191</v>
      </c>
      <c r="AG3" s="189" t="s">
        <v>3713</v>
      </c>
      <c r="AH3" s="189" t="s">
        <v>2003</v>
      </c>
      <c r="AI3" s="189" t="s">
        <v>2192</v>
      </c>
      <c r="AJ3" s="189" t="s">
        <v>2314</v>
      </c>
      <c r="AK3" s="189" t="s">
        <v>2192</v>
      </c>
      <c r="AL3" s="189" t="s">
        <v>2006</v>
      </c>
      <c r="AM3" s="190" t="s">
        <v>2192</v>
      </c>
      <c r="AN3" s="191" t="s">
        <v>2193</v>
      </c>
      <c r="AO3" s="192" t="s">
        <v>2190</v>
      </c>
      <c r="AP3" s="192" t="s">
        <v>2191</v>
      </c>
      <c r="AQ3" s="192" t="s">
        <v>3715</v>
      </c>
      <c r="AR3" s="192" t="s">
        <v>2003</v>
      </c>
      <c r="AS3" s="192" t="s">
        <v>2192</v>
      </c>
      <c r="AT3" s="192" t="s">
        <v>2314</v>
      </c>
      <c r="AU3" s="192" t="s">
        <v>2192</v>
      </c>
      <c r="AV3" s="192" t="s">
        <v>2006</v>
      </c>
      <c r="AW3" s="193" t="s">
        <v>2192</v>
      </c>
      <c r="AX3" s="188" t="s">
        <v>2194</v>
      </c>
      <c r="AY3" s="189" t="s">
        <v>2190</v>
      </c>
      <c r="AZ3" s="189" t="s">
        <v>2191</v>
      </c>
      <c r="BA3" s="189" t="s">
        <v>3717</v>
      </c>
      <c r="BB3" s="189" t="s">
        <v>2003</v>
      </c>
      <c r="BC3" s="189" t="s">
        <v>2192</v>
      </c>
      <c r="BD3" s="189" t="s">
        <v>2314</v>
      </c>
      <c r="BE3" s="189" t="s">
        <v>2192</v>
      </c>
      <c r="BF3" s="189" t="s">
        <v>2006</v>
      </c>
      <c r="BG3" s="190" t="s">
        <v>2192</v>
      </c>
      <c r="BH3" s="200" t="s">
        <v>2195</v>
      </c>
      <c r="BI3" s="201" t="s">
        <v>2190</v>
      </c>
      <c r="BJ3" s="201" t="s">
        <v>2191</v>
      </c>
      <c r="BK3" s="201" t="s">
        <v>3720</v>
      </c>
      <c r="BL3" s="201" t="s">
        <v>3721</v>
      </c>
      <c r="BM3" s="201" t="s">
        <v>2003</v>
      </c>
      <c r="BN3" s="201" t="s">
        <v>2192</v>
      </c>
      <c r="BO3" s="201" t="s">
        <v>2314</v>
      </c>
      <c r="BP3" s="201" t="s">
        <v>2192</v>
      </c>
      <c r="BQ3" s="201" t="s">
        <v>2006</v>
      </c>
      <c r="BR3" s="202" t="s">
        <v>2192</v>
      </c>
      <c r="BS3" s="200" t="s">
        <v>2196</v>
      </c>
      <c r="BT3" s="201" t="s">
        <v>2190</v>
      </c>
      <c r="BU3" s="201" t="s">
        <v>2191</v>
      </c>
      <c r="BV3" s="201" t="s">
        <v>3724</v>
      </c>
      <c r="BW3" s="201" t="s">
        <v>3725</v>
      </c>
      <c r="BX3" s="201" t="s">
        <v>2003</v>
      </c>
      <c r="BY3" s="201" t="s">
        <v>2192</v>
      </c>
      <c r="BZ3" s="201" t="s">
        <v>2314</v>
      </c>
      <c r="CA3" s="201" t="s">
        <v>2192</v>
      </c>
      <c r="CB3" s="201" t="s">
        <v>2006</v>
      </c>
      <c r="CC3" s="202" t="s">
        <v>2192</v>
      </c>
      <c r="CD3" s="200" t="s">
        <v>2201</v>
      </c>
      <c r="CE3" s="201" t="s">
        <v>2190</v>
      </c>
      <c r="CF3" s="201" t="s">
        <v>2191</v>
      </c>
      <c r="CG3" s="201" t="s">
        <v>3728</v>
      </c>
      <c r="CH3" s="201" t="s">
        <v>3729</v>
      </c>
      <c r="CI3" s="201" t="s">
        <v>2003</v>
      </c>
      <c r="CJ3" s="201" t="s">
        <v>2192</v>
      </c>
      <c r="CK3" s="201" t="s">
        <v>2314</v>
      </c>
      <c r="CL3" s="201" t="s">
        <v>2192</v>
      </c>
      <c r="CM3" s="201" t="s">
        <v>2006</v>
      </c>
      <c r="CN3" s="202" t="s">
        <v>2192</v>
      </c>
      <c r="CO3" s="203" t="s">
        <v>2202</v>
      </c>
      <c r="CP3" s="204" t="s">
        <v>2190</v>
      </c>
      <c r="CQ3" s="204" t="s">
        <v>2191</v>
      </c>
      <c r="CR3" s="204" t="s">
        <v>3732</v>
      </c>
      <c r="CS3" s="204" t="s">
        <v>3733</v>
      </c>
      <c r="CT3" s="204" t="s">
        <v>2003</v>
      </c>
      <c r="CU3" s="204" t="s">
        <v>2192</v>
      </c>
      <c r="CV3" s="204" t="s">
        <v>2314</v>
      </c>
      <c r="CW3" s="204" t="s">
        <v>2192</v>
      </c>
      <c r="CX3" s="204" t="s">
        <v>2006</v>
      </c>
      <c r="CY3" s="205" t="s">
        <v>2192</v>
      </c>
      <c r="CZ3" s="203" t="s">
        <v>2206</v>
      </c>
      <c r="DA3" s="204" t="s">
        <v>2190</v>
      </c>
      <c r="DB3" s="204" t="s">
        <v>2191</v>
      </c>
      <c r="DC3" s="204" t="s">
        <v>3736</v>
      </c>
      <c r="DD3" s="204" t="s">
        <v>3737</v>
      </c>
      <c r="DE3" s="204" t="s">
        <v>2003</v>
      </c>
      <c r="DF3" s="204" t="s">
        <v>2192</v>
      </c>
      <c r="DG3" s="204" t="s">
        <v>2314</v>
      </c>
      <c r="DH3" s="204" t="s">
        <v>2192</v>
      </c>
      <c r="DI3" s="204" t="s">
        <v>2006</v>
      </c>
      <c r="DJ3" s="205" t="s">
        <v>2192</v>
      </c>
      <c r="DK3" s="203" t="s">
        <v>2207</v>
      </c>
      <c r="DL3" s="204" t="s">
        <v>2190</v>
      </c>
      <c r="DM3" s="204" t="s">
        <v>2191</v>
      </c>
      <c r="DN3" s="204" t="s">
        <v>3740</v>
      </c>
      <c r="DO3" s="204" t="s">
        <v>3737</v>
      </c>
      <c r="DP3" s="204" t="s">
        <v>2003</v>
      </c>
      <c r="DQ3" s="204" t="s">
        <v>2192</v>
      </c>
      <c r="DR3" s="204" t="s">
        <v>2314</v>
      </c>
      <c r="DS3" s="204" t="s">
        <v>2192</v>
      </c>
      <c r="DT3" s="204" t="s">
        <v>2006</v>
      </c>
      <c r="DU3" s="205" t="s">
        <v>2192</v>
      </c>
      <c r="DV3" s="231"/>
    </row>
    <row r="4" spans="1:126" ht="16.5" thickBot="1" x14ac:dyDescent="0.3">
      <c r="A4" s="744" t="s">
        <v>591</v>
      </c>
      <c r="B4" s="745"/>
      <c r="C4" s="745"/>
      <c r="D4" s="745"/>
      <c r="E4" s="745"/>
      <c r="F4" s="746"/>
      <c r="G4" s="744" t="s">
        <v>563</v>
      </c>
      <c r="H4" s="745"/>
      <c r="I4" s="745"/>
      <c r="J4" s="745"/>
      <c r="K4" s="745"/>
      <c r="L4" s="746"/>
      <c r="N4" s="232" t="s">
        <v>2209</v>
      </c>
      <c r="O4" s="226" t="str">
        <f>IF(B27&lt;&gt;"",B27,"")</f>
        <v/>
      </c>
      <c r="P4" s="206"/>
      <c r="Q4" s="222" t="str">
        <f>IF(B28&lt;&gt;"",B28,"")</f>
        <v/>
      </c>
      <c r="R4" s="263">
        <v>2958465</v>
      </c>
      <c r="S4" s="207" t="str">
        <f>IF(OR(B30='Dropdown Auswahl'!B3,B31='Dropdown Auswahl'!B3,B33='Dropdown Auswahl'!B3),"X","")</f>
        <v/>
      </c>
      <c r="T4" s="208" t="str">
        <f>IF(B35&lt;&gt;'Dropdown Auswahl'!B3,"","X")</f>
        <v/>
      </c>
      <c r="U4" s="398"/>
      <c r="V4" s="209" t="str">
        <f>IF(AND(B79&lt;&gt;"",B79&lt;&gt;0),B79,"")</f>
        <v/>
      </c>
      <c r="W4" s="210" t="str">
        <f>IF(AND(B80&lt;&gt;"",B80&lt;&gt;0),B80,"")</f>
        <v/>
      </c>
      <c r="X4" s="210" t="str">
        <f>IF(AND(B81&lt;&gt;"",B81&lt;&gt;0),B81,"")</f>
        <v/>
      </c>
      <c r="Y4" s="210" t="str">
        <f>IF(AND(B82&lt;&gt;"",B82&lt;&gt;0),B82,"")</f>
        <v/>
      </c>
      <c r="Z4" s="210" t="str">
        <f>IF(AND(F79&lt;&gt;"",F79&lt;&gt;0),F79,"")</f>
        <v/>
      </c>
      <c r="AA4" s="210" t="str">
        <f>IF(AND(F80&lt;&gt;"",F80&lt;&gt;0),F80,"")</f>
        <v/>
      </c>
      <c r="AB4" s="210" t="str">
        <f>IF(AND(F81&lt;&gt;"",F81&lt;&gt;0),F81,"")</f>
        <v/>
      </c>
      <c r="AC4" s="211" t="str">
        <f>IF(AND(F82&lt;&gt;"",F82&lt;&gt;0),F82,"")</f>
        <v/>
      </c>
      <c r="AD4" s="212" t="str">
        <f>IF(AND(
B30='Dropdown Auswahl'!B3,
B40&lt;&gt;'DD FD'!A3,B40&lt;&gt;""),
B40,
"")</f>
        <v/>
      </c>
      <c r="AE4" s="213" t="str">
        <f>IF(AND(
B30='Dropdown Auswahl'!B3,
B40&lt;&gt;'DD FD'!A3,B40&lt;&gt;"",
B43&lt;&gt;'DD FD'!D3,B43&lt;&gt;""),
B43,
"")</f>
        <v/>
      </c>
      <c r="AF4" s="210" t="str">
        <f>IF(AND(
B30='Dropdown Auswahl'!B3,
B40&lt;&gt;'DD FD'!A3,B40&lt;&gt;"",
B43&lt;&gt;'DD FD'!D3,B43&lt;&gt;"",
B42&lt;&gt;0,B42&lt;&gt;""),
ROUNDUP(B42,4),
"")</f>
        <v/>
      </c>
      <c r="AG4" s="210" t="str">
        <f>IF(AND(
B30='Dropdown Auswahl'!B3,
B43&lt;&gt;"",B43&lt;&gt;'Dropdown Auswahl'!B2,
B41='Dropdown Auswahl'!A2),
"X","")</f>
        <v/>
      </c>
      <c r="AH4" s="213" t="str">
        <f>IF(AND(
B30='Dropdown Auswahl'!B3,
B40&lt;&gt;'DD FD'!A3,B40&lt;&gt;"",
B43&lt;&gt;'DD FD'!D3,B43&lt;&gt;"",
B42&lt;&gt;0,B42&lt;&gt;"",
B44&lt;&gt;'DD FD'!F3,B44&lt;&gt;'DD FD'!F4,B44&lt;&gt;""),
B44,
"")</f>
        <v/>
      </c>
      <c r="AI4" s="218" t="str">
        <f>IF(AND(
B30='Dropdown Auswahl'!B3,
B40&lt;&gt;'DD FD'!A3,B40&lt;&gt;"",
B43&lt;&gt;'DD FD'!D3,B43&lt;&gt;"",
B42&lt;&gt;0,B42&lt;&gt;"",
B44&lt;&gt;'DD FD'!F3,B44&lt;&gt;'DD FD'!F4,B44&lt;&gt;"",
B45&lt;&gt;0,B45&lt;&gt;0),
ROUNDUP(B45,1),
"")</f>
        <v/>
      </c>
      <c r="AJ4" s="213" t="str">
        <f>IF(AND(
B30='Dropdown Auswahl'!B3,
B40&lt;&gt;'DD FD'!A3,B40&lt;&gt;"",
B43&lt;&gt;'DD FD'!D3,B43&lt;&gt;"",
B42&lt;&gt;0,B42&lt;&gt;"",
B46&lt;&gt;'DD FD'!N3,B46&lt;&gt;'DD FD'!N4,B46&lt;&gt;""),
B46,
"")</f>
        <v/>
      </c>
      <c r="AK4" s="218" t="str">
        <f>IF(AND(
B30='Dropdown Auswahl'!B3,
B40&lt;&gt;'DD FD'!A3,B40&lt;&gt;"",
B43&lt;&gt;'DD FD'!D3,B43&lt;&gt;"",
B42&lt;&gt;0,B42&lt;&gt;"",
B46&lt;&gt;'DD FD'!N3,B46&lt;&gt;'DD FD'!N4,B46&lt;&gt;"",
B47&lt;&gt;0,B47&lt;&gt;""),
ROUNDUP(B47,1),
"")</f>
        <v/>
      </c>
      <c r="AL4" s="214" t="str">
        <f>IF(AND(
B30='Dropdown Auswahl'!B3,
B40&lt;&gt;'DD FD'!A3,B40&lt;&gt;"",
B43&lt;&gt;'DD FD'!D3,B43&lt;&gt;"",
B42&lt;&gt;0,B42&lt;&gt;"",
B48&lt;&gt;'DD FD'!V3,B48&lt;&gt;'DD FD'!V4,B48&lt;&gt;""),
B48,
"")</f>
        <v/>
      </c>
      <c r="AM4" s="219" t="str">
        <f>IF(AND(
B30='Dropdown Auswahl'!B3,
B40&lt;&gt;'DD FD'!A3,B40&lt;&gt;"",
B43&lt;&gt;'DD FD'!D3,B43&lt;&gt;"",
B42&lt;&gt;0,B42&lt;&gt;"",
B48&lt;&gt;'DD FD'!V3,B48&lt;&gt;'DD FD'!V4,B48&lt;&gt;"",
B49&lt;&gt;0,B49&lt;&gt;""),
ROUNDUP(B49,1),
"")</f>
        <v/>
      </c>
      <c r="AN4" s="212" t="str">
        <f>IF(AND(
B30='Dropdown Auswahl'!B3,
F40&lt;&gt;'DD FD'!A3,F40&lt;&gt;""),
F40,
"")</f>
        <v/>
      </c>
      <c r="AO4" s="213" t="str">
        <f>IF(AND(
B30='Dropdown Auswahl'!B3,
F40&lt;&gt;'DD FD'!A3,F40&lt;&gt;"",
F43&lt;&gt;'DD FD'!D3,F43&lt;&gt;""),
F43,
"")</f>
        <v/>
      </c>
      <c r="AP4" s="210" t="str">
        <f>IF(AND(
B30='Dropdown Auswahl'!B3,
F40&lt;&gt;'DD FD'!A3,F40&lt;&gt;"",
F43&lt;&gt;'DD FD'!D3,F43&lt;&gt;"",
F42&lt;&gt;0,F42&lt;&gt;""),
ROUNDUP(F42,4),
"")</f>
        <v/>
      </c>
      <c r="AQ4" s="210" t="str">
        <f>IF(AND(
B30='Dropdown Auswahl'!B3,
F43&lt;&gt;"",F43&lt;&gt;'Dropdown Auswahl'!B2,
F41='Dropdown Auswahl'!A2),
"X","")</f>
        <v/>
      </c>
      <c r="AR4" s="213" t="str">
        <f>IF(AND(
B30='Dropdown Auswahl'!B3,
F40&lt;&gt;'DD FD'!A3,F40&lt;&gt;"",
F43&lt;&gt;'DD FD'!D3,F43&lt;&gt;"",
F42&lt;&gt;0,F42&lt;&gt;"",
F44&lt;&gt;'DD FD'!F3,F44&lt;&gt;'DD FD'!F4,B44&lt;&gt;""),
F44,
"")</f>
        <v/>
      </c>
      <c r="AS4" s="218" t="str">
        <f>IF(AND(
B30='Dropdown Auswahl'!B3,
F40&lt;&gt;'DD FD'!A3,F40&lt;&gt;"",
F43&lt;&gt;'DD FD'!D3,F43&lt;&gt;"",
F42&lt;&gt;0,F42&lt;&gt;"",
F44&lt;&gt;'DD FD'!F3,F44&lt;&gt;'DD FD'!F4,F44&lt;&gt;"",
F45&lt;&gt;0,F45&lt;&gt;0),
ROUNDUP(F45,1),
"")</f>
        <v/>
      </c>
      <c r="AT4" s="213" t="str">
        <f>IF(AND(
B30='Dropdown Auswahl'!B3,
F40&lt;&gt;'DD FD'!A3,F40&lt;&gt;"",
F43&lt;&gt;'DD FD'!D3,F43&lt;&gt;"",
F42&lt;&gt;0,F42&lt;&gt;"",
F46&lt;&gt;'DD FD'!N3,F46&lt;&gt;'DD FD'!N4,F46&lt;&gt;""),
F46,
"")</f>
        <v/>
      </c>
      <c r="AU4" s="218" t="str">
        <f>IF(AND(
B30='Dropdown Auswahl'!B3,
F40&lt;&gt;'DD FD'!A3,F40&lt;&gt;"",
F43&lt;&gt;'DD FD'!D3,F43&lt;&gt;"",
F42&lt;&gt;0,F42&lt;&gt;"",
F46&lt;&gt;'DD FD'!N3,F46&lt;&gt;'DD FD'!N4,F46&lt;&gt;"",
F47&lt;&gt;0,F47&lt;&gt;""),
ROUNDUP(F47,1),
"")</f>
        <v/>
      </c>
      <c r="AV4" s="213" t="str">
        <f>IF(AND(
B30='Dropdown Auswahl'!B3,
F40&lt;&gt;'DD FD'!A3,F40&lt;&gt;"",
F43&lt;&gt;'DD FD'!D3,F43&lt;&gt;"",
F42&lt;&gt;0,F42&lt;&gt;"",
F48&lt;&gt;'DD FD'!V3,F48&lt;&gt;'DD FD'!V4,F48&lt;&gt;""),
F48,
"")</f>
        <v/>
      </c>
      <c r="AW4" s="219" t="str">
        <f>IF(AND(
B30='Dropdown Auswahl'!B3,
F40&lt;&gt;'DD FD'!A3,F40&lt;&gt;"",
F43&lt;&gt;'DD FD'!D3,F43&lt;&gt;"",
F42&lt;&gt;0,F42&lt;&gt;"",
F48&lt;&gt;'DD FD'!V3,F48&lt;&gt;'DD FD'!V4,F48&lt;&gt;"",
F49&lt;&gt;0,F49&lt;&gt;""),
ROUNDUP(F49,1),
"")</f>
        <v/>
      </c>
      <c r="AX4" s="212" t="str">
        <f>IF(AND(
B30='Dropdown Auswahl'!B3,
J40&lt;&gt;'DD FD'!A3,J40&lt;&gt;""),
J40,
"")</f>
        <v/>
      </c>
      <c r="AY4" s="213" t="str">
        <f>IF(AND(
B30='Dropdown Auswahl'!B3,
J40&lt;&gt;'DD FD'!A3,J40&lt;&gt;"",
J43&lt;&gt;'DD FD'!D3,J43&lt;&gt;""),
J43,
"")</f>
        <v/>
      </c>
      <c r="AZ4" s="210" t="str">
        <f>IF(AND(
B30='Dropdown Auswahl'!B3,
J40&lt;&gt;'DD FD'!A3,J40&lt;&gt;"",
J43&lt;&gt;'DD FD'!D3,J43&lt;&gt;"",
J42&lt;&gt;0,J42&lt;&gt;""),
ROUNDUP(J42,4),
"")</f>
        <v/>
      </c>
      <c r="BA4" s="210" t="str">
        <f>IF(AND(
B30='Dropdown Auswahl'!B3,
J43&lt;&gt;"",J43&lt;&gt;'Dropdown Auswahl'!B2,
J41='Dropdown Auswahl'!A2),
"X","")</f>
        <v/>
      </c>
      <c r="BB4" s="213" t="str">
        <f>IF(AND(
B30='Dropdown Auswahl'!B3,
J40&lt;&gt;'DD FD'!A3,J40&lt;&gt;"",
J43&lt;&gt;'DD FD'!D3,J43&lt;&gt;"",
J42&lt;&gt;0,J42&lt;&gt;"",
J44&lt;&gt;'DD FD'!F3,J44&lt;&gt;'DD FD'!F4,J44&lt;&gt;""),
J44,
"")</f>
        <v/>
      </c>
      <c r="BC4" s="218" t="str">
        <f>IF(AND(
B30='Dropdown Auswahl'!B3,
J40&lt;&gt;'DD FD'!A3,J40&lt;&gt;"",
J43&lt;&gt;'DD FD'!D3,J43&lt;&gt;"",
J42&lt;&gt;0,J42&lt;&gt;"",
J44&lt;&gt;'DD FD'!F3,J44&lt;&gt;'DD FD'!F4,J44&lt;&gt;"",
J45&lt;&gt;0,J45&lt;&gt;0),
ROUNDUP(J45,1),
"")</f>
        <v/>
      </c>
      <c r="BD4" s="213" t="str">
        <f>IF(AND(
B30='Dropdown Auswahl'!B3,
J40&lt;&gt;'DD FD'!A3,J40&lt;&gt;"",
J43&lt;&gt;'DD FD'!D3,J43&lt;&gt;"",
J42&lt;&gt;0,J42&lt;&gt;"",
J46&lt;&gt;'DD FD'!N3,J46&lt;&gt;'DD FD'!N4,J46&lt;&gt;""),
J46,
"")</f>
        <v/>
      </c>
      <c r="BE4" s="218" t="str">
        <f>IF(AND(
B30='Dropdown Auswahl'!B3,
J40&lt;&gt;'DD FD'!A3,J40&lt;&gt;"",
J43&lt;&gt;'DD FD'!D3,J43&lt;&gt;"",
J42&lt;&gt;0,J42&lt;&gt;"",
J46&lt;&gt;'DD FD'!N3,J46&lt;&gt;'DD FD'!N4,J46&lt;&gt;"",
J47&lt;&gt;0,J47&lt;&gt;""),
ROUNDUP(J47,1),
"")</f>
        <v/>
      </c>
      <c r="BF4" s="213" t="str">
        <f>IF(AND(
B30='Dropdown Auswahl'!B3,
J40&lt;&gt;'DD FD'!A3,J40&lt;&gt;"",
J43&lt;&gt;'DD FD'!D3,J43&lt;&gt;"",
J42&lt;&gt;0,J42&lt;&gt;"",
J48&lt;&gt;'DD FD'!V3,J48&lt;&gt;'DD FD'!V4,J48&lt;&gt;""),
J48,
"")</f>
        <v/>
      </c>
      <c r="BG4" s="219" t="str">
        <f>IF(AND(
B30='Dropdown Auswahl'!B3,
J40&lt;&gt;'DD FD'!A3,J40&lt;&gt;"",
J43&lt;&gt;'DD FD'!D3,J43&lt;&gt;"",
J42&lt;&gt;0,J42&lt;&gt;"",
J48&lt;&gt;'DD FD'!V3,J48&lt;&gt;'DD FD'!V4,J48&lt;&gt;"",
J49&lt;&gt;0,J49&lt;&gt;""),
ROUNDUP(J49,1),
"")</f>
        <v/>
      </c>
      <c r="BH4" s="212" t="str">
        <f>IF(AND(
B31='Dropdown Auswahl'!B3,
B53&lt;&gt;'DD FD'!B3,B53&lt;&gt;""),
B53,
"")</f>
        <v/>
      </c>
      <c r="BI4" s="213" t="str">
        <f>IF(AND(
B31='Dropdown Auswahl'!B3,
B53&lt;&gt;'DD FD'!B3,B53&lt;&gt;"",
B56&lt;&gt;'DD FD'!D3,B56&lt;&gt;""),
B56,
"")</f>
        <v/>
      </c>
      <c r="BJ4" s="210" t="str">
        <f>IF(AND(
B31='Dropdown Auswahl'!B3,
B53&lt;&gt;'DD FD'!B3,B53&lt;&gt;"",
B55&lt;&gt;0,B55&lt;&gt;""),
ROUNDUP(B55,4),
"")</f>
        <v/>
      </c>
      <c r="BK4" s="210" t="str">
        <f>IF(AND(
B31='Dropdown Auswahl'!B3,
B56&lt;&gt;"",B56&lt;&gt;'Dropdown Auswahl'!B2,
B54='Dropdown Auswahl'!A2),
"X","")</f>
        <v/>
      </c>
      <c r="BL4" s="210" t="str">
        <f>IF(AND(B31='Dropdown Auswahl'!B3,B32='Dropdown Auswahl'!B3,B56&lt;&gt;"",B56&lt;&gt;'Dropdown Auswahl'!B2),"X","")</f>
        <v/>
      </c>
      <c r="BM4" s="213" t="str">
        <f>IF(AND(
B31='Dropdown Auswahl'!B3,
B53&lt;&gt;'DD FD'!A3,B53&lt;&gt;"",
B56&lt;&gt;'DD FD'!D3,B56&lt;&gt;"",
B55&lt;&gt;0,B55&lt;&gt;"",
B57&lt;&gt;'DD FD'!F3,B57&lt;&gt;'DD FD'!F4,B57&lt;&gt;""),
B57,
"")</f>
        <v/>
      </c>
      <c r="BN4" s="218" t="str">
        <f>IF(AND(
B31='Dropdown Auswahl'!B3,
B53&lt;&gt;'DD FD'!B3,B53&lt;&gt;"",
B56&lt;&gt;'DD FD'!D3,B56&lt;&gt;"",
B55&lt;&gt;0,B55&lt;&gt;"",
B57&lt;&gt;'DD FD'!F3,B57&lt;&gt;'DD FD'!F4,B57&lt;&gt;"",
B58&lt;&gt;0,B58&lt;&gt;0),
ROUNDUP(B58,1),
"")</f>
        <v/>
      </c>
      <c r="BO4" s="213" t="str">
        <f>IF(AND(
B31='Dropdown Auswahl'!B3,
B53&lt;&gt;'DD FD'!B3,B53&lt;&gt;"",
B56&lt;&gt;'DD FD'!D3,B56&lt;&gt;"",
B55&lt;&gt;0,B55&lt;&gt;"",
B59&lt;&gt;'DD FD'!N3,B59&lt;&gt;'DD FD'!N4,B59&lt;&gt;""),
B59,
"")</f>
        <v/>
      </c>
      <c r="BP4" s="218" t="str">
        <f>IF(AND(
B31='Dropdown Auswahl'!B3,
B53&lt;&gt;'DD FD'!B3,B53&lt;&gt;"",
B56&lt;&gt;'DD FD'!D3,B56&lt;&gt;"",
B55&lt;&gt;0,B55&lt;&gt;"",
B59&lt;&gt;'DD FD'!N3,B59&lt;&gt;'DD FD'!N4,B59&lt;&gt;"",
B60&lt;&gt;0,B60&lt;&gt;""),
ROUNDUP(B60,1),
"")</f>
        <v/>
      </c>
      <c r="BQ4" s="213" t="str">
        <f>IF(AND(
B31='Dropdown Auswahl'!B3,
B53&lt;&gt;'DD FD'!B3,B53&lt;&gt;"",
B56&lt;&gt;'DD FD'!D3,B56&lt;&gt;"",
B55&lt;&gt;0,B55&lt;&gt;"",
B61&lt;&gt;'DD FD'!V3,B61&lt;&gt;'DD FD'!V4,B61&lt;&gt;""),
B61,
"")</f>
        <v/>
      </c>
      <c r="BR4" s="219" t="str">
        <f>IF(AND(
B31='Dropdown Auswahl'!B3,
B53&lt;&gt;'DD FD'!B3,B53&lt;&gt;"",
B56&lt;&gt;'DD FD'!D3,B56&lt;&gt;"",
B55&lt;&gt;0,B55&lt;&gt;"",
B61&lt;&gt;'DD FD'!V3,B61&lt;&gt;'DD FD'!V4,B61&lt;&gt;"",
B62&lt;&gt;0,B62&lt;&gt;""),
ROUNDUP(B62,1),
"")</f>
        <v/>
      </c>
      <c r="BS4" s="215" t="str">
        <f>IF(AND(
B31='Dropdown Auswahl'!B3,
F53&lt;&gt;'DD FD'!B3,F53&lt;&gt;""),
F53,
"")</f>
        <v/>
      </c>
      <c r="BT4" s="216" t="str">
        <f>IF(AND(
B31='Dropdown Auswahl'!B3,
F53&lt;&gt;'DD FD'!B3,F53&lt;&gt;"",
F56&lt;&gt;'DD FD'!D3,F56&lt;&gt;""),
F56,
"")</f>
        <v/>
      </c>
      <c r="BU4" s="227" t="str">
        <f>IF(AND(
B31='Dropdown Auswahl'!B3,
F53&lt;&gt;'DD FD'!B3,F53&lt;&gt;"",
F55&lt;&gt;0,F55&lt;&gt;""),
ROUNDUP(F55,4),
"")</f>
        <v/>
      </c>
      <c r="BV4" s="227" t="str">
        <f>IF(AND(
B31='Dropdown Auswahl'!B3,
F56&lt;&gt;"",F56&lt;&gt;'Dropdown Auswahl'!B2,
F54='Dropdown Auswahl'!A2),
"X","")</f>
        <v/>
      </c>
      <c r="BW4" s="227" t="str">
        <f>IF(AND(B31='Dropdown Auswahl'!B3,B32='Dropdown Auswahl'!B3,F56&lt;&gt;"",F56&lt;&gt;'Dropdown Auswahl'!B2),"X","")</f>
        <v/>
      </c>
      <c r="BX4" s="216" t="str">
        <f>IF(AND(
B31='Dropdown Auswahl'!B3,
F53&lt;&gt;'DD FD'!B3,F53&lt;&gt;"",
F56&lt;&gt;'DD FD'!D3,F56&lt;&gt;"",
F55&lt;&gt;0,F55&lt;&gt;"",
F57&lt;&gt;'DD FD'!F3,F57&lt;&gt;'DD FD'!F4,F57&lt;&gt;""),
F57,
"")</f>
        <v/>
      </c>
      <c r="BY4" s="229" t="str">
        <f>IF(AND(
B31='Dropdown Auswahl'!B3,
F53&lt;&gt;'DD FD'!B3,F53&lt;&gt;"",
F56&lt;&gt;'DD FD'!D3,F56&lt;&gt;"",
F55&lt;&gt;0,F55&lt;&gt;"",
F57&lt;&gt;'DD FD'!F3,F57&lt;&gt;'DD FD'!F4,F57&lt;&gt;"",
F58&lt;&gt;0,F58&lt;&gt;0),
ROUNDUP(F58,1),
"")</f>
        <v/>
      </c>
      <c r="BZ4" s="216" t="str">
        <f>IF(AND(
B31='Dropdown Auswahl'!B3,
F53&lt;&gt;'DD FD'!B3,F53&lt;&gt;"",
F56&lt;&gt;'DD FD'!D3,F56&lt;&gt;"",
F55&lt;&gt;0,F55&lt;&gt;"",
F59&lt;&gt;'DD FD'!N3,F59&lt;&gt;'DD FD'!N4,F59&lt;&gt;""),
F59,
"")</f>
        <v/>
      </c>
      <c r="CA4" s="229" t="str">
        <f>IF(AND(
B31='Dropdown Auswahl'!B3,
F53&lt;&gt;'DD FD'!B3,F53&lt;&gt;"",
F56&lt;&gt;'DD FD'!D3,F56&lt;&gt;"",
F55&lt;&gt;0,F55&lt;&gt;"",
F59&lt;&gt;'DD FD'!N3,F59&lt;&gt;'DD FD'!N4,F59&lt;&gt;"",
F60&lt;&gt;0,F60&lt;&gt;""),
ROUNDUP(F60,1),
"")</f>
        <v/>
      </c>
      <c r="CB4" s="216" t="str">
        <f>IF(AND(
B31='Dropdown Auswahl'!B3,
F53&lt;&gt;'DD FD'!B3,F53&lt;&gt;"",
F56&lt;&gt;'DD FD'!D3,F56&lt;&gt;"",
F55&lt;&gt;0,F55&lt;&gt;"",
F61&lt;&gt;'DD FD'!V3,F61&lt;&gt;'DD FD'!V4,F61&lt;&gt;""),
F61,
"")</f>
        <v/>
      </c>
      <c r="CC4" s="228" t="str">
        <f>IF(AND(
B31='Dropdown Auswahl'!B3,
F53&lt;&gt;'DD FD'!B3,F53&lt;&gt;"",
F56&lt;&gt;'DD FD'!D3,F56&lt;&gt;"",
F55&lt;&gt;0,F55&lt;&gt;"",
F61&lt;&gt;'DD FD'!V3,F61&lt;&gt;'DD FD'!V4,F61&lt;&gt;"",
F62&lt;&gt;0,F62&lt;&gt;""),
ROUNDUP(F62,1),
"")</f>
        <v/>
      </c>
      <c r="CD4" s="212" t="str">
        <f>IF(AND(
B31='Dropdown Auswahl'!B3,
J53&lt;&gt;'DD FD'!B3,J53&lt;&gt;""),
J53,
"")</f>
        <v/>
      </c>
      <c r="CE4" s="213" t="str">
        <f>IF(AND(
B31='Dropdown Auswahl'!B3,
J53&lt;&gt;'DD FD'!B3,J53&lt;&gt;"",
J56&lt;&gt;'DD FD'!D3,J56&lt;&gt;""),
J56,
"")</f>
        <v/>
      </c>
      <c r="CF4" s="210" t="str">
        <f>IF(AND(
B31='Dropdown Auswahl'!B3,
J53&lt;&gt;'DD FD'!B3,J53&lt;&gt;"",
J55&lt;&gt;0,J55&lt;&gt;""),
ROUNDUP(J55,4),
"")</f>
        <v/>
      </c>
      <c r="CG4" s="210" t="str">
        <f>IF(AND(
B31='Dropdown Auswahl'!B3,
J56&lt;&gt;"",J56&lt;&gt;'Dropdown Auswahl'!B2,
J54='Dropdown Auswahl'!A2),
"X","")</f>
        <v/>
      </c>
      <c r="CH4" s="210" t="str">
        <f>IF(AND(B31='Dropdown Auswahl'!B3,B32='Dropdown Auswahl'!B3,J56&lt;&gt;"",J56&lt;&gt;'Dropdown Auswahl'!B2),"X","")</f>
        <v/>
      </c>
      <c r="CI4" s="213" t="str">
        <f>IF(AND(
B31='Dropdown Auswahl'!B3,
J53&lt;&gt;'DD FD'!B3,J53&lt;&gt;"",
J56&lt;&gt;'DD FD'!D3,J56&lt;&gt;"",
J55&lt;&gt;0,J55&lt;&gt;"",
J57&lt;&gt;'DD FD'!F3,J57&lt;&gt;'DD FD'!F4,J57&lt;&gt;""),
J57,
"")</f>
        <v/>
      </c>
      <c r="CJ4" s="218" t="str">
        <f>IF(AND(
B31='Dropdown Auswahl'!B3,
J53&lt;&gt;'DD FD'!B3,J53&lt;&gt;"",
J56&lt;&gt;'DD FD'!D3,J56&lt;&gt;"",
J55&lt;&gt;0,J55&lt;&gt;"",
J57&lt;&gt;'DD FD'!F3,J57&lt;&gt;'DD FD'!F4,J57&lt;&gt;"",
J58&lt;&gt;0,J58&lt;&gt;0),
ROUNDUP(J58,1),
"")</f>
        <v/>
      </c>
      <c r="CK4" s="213" t="str">
        <f>IF(AND(
B31='Dropdown Auswahl'!B3,
J53&lt;&gt;'DD FD'!B3,J53&lt;&gt;"",
J56&lt;&gt;'DD FD'!D3,J56&lt;&gt;"",
J55&lt;&gt;0,J55&lt;&gt;"",
J59&lt;&gt;'DD FD'!N3,J59&lt;&gt;'DD FD'!N4,J59&lt;&gt;""),
J59,
"")</f>
        <v/>
      </c>
      <c r="CL4" s="218" t="str">
        <f>IF(AND(
B31='Dropdown Auswahl'!B3,
J53&lt;&gt;'DD FD'!B3,J53&lt;&gt;"",
J56&lt;&gt;'DD FD'!D3,J56&lt;&gt;"",
J55&lt;&gt;0,J55&lt;&gt;"",
J59&lt;&gt;'DD FD'!N3,J59&lt;&gt;'DD FD'!N4,J59&lt;&gt;"",
J60&lt;&gt;0,J60&lt;&gt;""),
ROUNDUP(J60,1),
"")</f>
        <v/>
      </c>
      <c r="CM4" s="213" t="str">
        <f>IF(AND(
B31='Dropdown Auswahl'!B3,
J53&lt;&gt;'DD FD'!B3,J53&lt;&gt;"",
J56&lt;&gt;'DD FD'!D3,J56&lt;&gt;"",
J55&lt;&gt;0,J55&lt;&gt;"",
J61&lt;&gt;'DD FD'!V3,J61&lt;&gt;'DD FD'!V4,J61&lt;&gt;""),
J61,
"")</f>
        <v/>
      </c>
      <c r="CN4" s="219" t="str">
        <f>IF(AND(
B31='Dropdown Auswahl'!B3,
J53&lt;&gt;'DD FD'!B3,J53&lt;&gt;"",
J56&lt;&gt;'DD FD'!D3,J56&lt;&gt;"",
J55&lt;&gt;0,J55&lt;&gt;"",
J61&lt;&gt;'DD FD'!V3,J61&lt;&gt;'DD FD'!V4,J61&lt;&gt;"",
J62&lt;&gt;0,J62&lt;&gt;""),
ROUNDUP(J62,1),
"")</f>
        <v/>
      </c>
      <c r="CO4" s="212" t="str">
        <f>IF(AND(
B33='Dropdown Auswahl'!B3,
B66&lt;&gt;'DD FD'!C3,B66&lt;&gt;""),
B66,
"")</f>
        <v/>
      </c>
      <c r="CP4" s="213" t="str">
        <f>IF(AND(
B33='Dropdown Auswahl'!B3,
B66&lt;&gt;'DD FD'!C3,B66&lt;&gt;"",
B69&lt;&gt;'DD FD'!D3,B69&lt;&gt;""),
B69,
"")</f>
        <v/>
      </c>
      <c r="CQ4" s="210" t="str">
        <f>IF(AND(
B33='Dropdown Auswahl'!B3,
B66&lt;&gt;'DD FD'!C3,B66&lt;&gt;"",
B69&lt;&gt;'DD FD'!D3,B69&lt;&gt;"",
B68&lt;&gt;0,B68&lt;&gt;""),
ROUNDUP(B68,4),
"")</f>
        <v/>
      </c>
      <c r="CR4" s="210" t="str">
        <f>IF(AND(
B33='Dropdown Auswahl'!B3,
B69&lt;&gt;"",B69&lt;&gt;'Dropdown Auswahl'!B2,
B67='Dropdown Auswahl'!A2),
"X","")</f>
        <v/>
      </c>
      <c r="CS4" s="210" t="str">
        <f>IF(AND(B33='Dropdown Auswahl'!B3,B34='Dropdown Auswahl'!B3,B69&lt;&gt;"",B69&lt;&gt;'Dropdown Auswahl'!B2),"X","")</f>
        <v/>
      </c>
      <c r="CT4" s="213" t="str">
        <f>IF(AND(
B33='Dropdown Auswahl'!B3,
B66&lt;&gt;'DD FD'!C3,B66&lt;&gt;"",
B69&lt;&gt;'DD FD'!D3,B69&lt;&gt;"",
B68&lt;&gt;0,B68&lt;&gt;"",
B70&lt;&gt;'DD FD'!F3,B70&lt;&gt;'DD FD'!F4,B70&lt;&gt;""),
B70,
"")</f>
        <v/>
      </c>
      <c r="CU4" s="218" t="str">
        <f>IF(AND(
B33='Dropdown Auswahl'!B3,
B66&lt;&gt;'DD FD'!C3,B66&lt;&gt;"",
B69&lt;&gt;'DD FD'!D3,B69&lt;&gt;"",
B68&lt;&gt;0,B68&lt;&gt;"",
B70&lt;&gt;'DD FD'!F3,B70&lt;&gt;'DD FD'!F4,B70&lt;&gt;"",
B71&lt;&gt;0,B71&lt;&gt;0),
ROUNDUP(B71,1),
"")</f>
        <v/>
      </c>
      <c r="CV4" s="213" t="str">
        <f>IF(AND(
B33='Dropdown Auswahl'!B3,
B66&lt;&gt;'DD FD'!C3,B66&lt;&gt;"",
B69&lt;&gt;'DD FD'!D3,B69&lt;&gt;"",
B68&lt;&gt;0,B68&lt;&gt;"",
B72&lt;&gt;'DD FD'!N3,B72&lt;&gt;'DD FD'!N4,B72&lt;&gt;""),
B72,
"")</f>
        <v/>
      </c>
      <c r="CW4" s="218" t="str">
        <f>IF(AND(
B33='Dropdown Auswahl'!B3,
B66&lt;&gt;'DD FD'!C3,B66&lt;&gt;"",
B69&lt;&gt;'DD FD'!D3,B69&lt;&gt;"",
B68&lt;&gt;0,B68&lt;&gt;"",
B72&lt;&gt;'DD FD'!N3,B72&lt;&gt;'DD FD'!N4,B72&lt;&gt;"",
B73&lt;&gt;0,B73&lt;&gt;""),
ROUNDUP(B73,1),
"")</f>
        <v/>
      </c>
      <c r="CX4" s="213" t="str">
        <f>IF(AND(
B33='Dropdown Auswahl'!B3,
B66&lt;&gt;'DD FD'!C3,B66&lt;&gt;"",
B69&lt;&gt;'DD FD'!D3,B69&lt;&gt;"",
B68&lt;&gt;0,B68&lt;&gt;"",
B74&lt;&gt;'DD FD'!V3,B74&lt;&gt;'DD FD'!V4,B74&lt;&gt;""),
B74,
"")</f>
        <v/>
      </c>
      <c r="CY4" s="219" t="str">
        <f>IF(AND(
B33='Dropdown Auswahl'!B3,
B66&lt;&gt;'DD FD'!C3,B66&lt;&gt;"",
B69&lt;&gt;'DD FD'!D3,B69&lt;&gt;"",
B68&lt;&gt;0,B68&lt;&gt;"",
B74&lt;&gt;'DD FD'!V3,B74&lt;&gt;'DD FD'!V4,B74&lt;&gt;"",
B75&lt;&gt;0,B75&lt;&gt;""),
ROUNDUP(B75,1),
"")</f>
        <v/>
      </c>
      <c r="CZ4" s="215" t="str">
        <f>IF(AND(
B33='Dropdown Auswahl'!B3,
F66&lt;&gt;'DD FD'!C3,F66&lt;&gt;""),
F66,
"")</f>
        <v/>
      </c>
      <c r="DA4" s="216" t="str">
        <f>IF(AND(
B33='Dropdown Auswahl'!B3,
F66&lt;&gt;'DD FD'!C3,F66&lt;&gt;"",
F69&lt;&gt;'DD FD'!D3,F69&lt;&gt;""),
F69,
"")</f>
        <v/>
      </c>
      <c r="DB4" s="227" t="str">
        <f>IF(AND(
B33='Dropdown Auswahl'!B3,
F66&lt;&gt;'DD FD'!C3,F66&lt;&gt;"",
F69&lt;&gt;'DD FD'!D3,F69&lt;&gt;"",
F68&lt;&gt;0,F68&lt;&gt;""),
ROUNDUP(F68,4),
"")</f>
        <v/>
      </c>
      <c r="DC4" s="227" t="str">
        <f>IF(AND(
B33='Dropdown Auswahl'!B3,
F69&lt;&gt;"",F69&lt;&gt;'Dropdown Auswahl'!B2,
F67='Dropdown Auswahl'!A2),
"X","")</f>
        <v/>
      </c>
      <c r="DD4" s="227" t="str">
        <f>IF(AND(B33='Dropdown Auswahl'!B3,B34='Dropdown Auswahl'!B3,F69&lt;&gt;"",F69&lt;&gt;'Dropdown Auswahl'!B2),"X","")</f>
        <v/>
      </c>
      <c r="DE4" s="216" t="str">
        <f>IF(AND(
B33='Dropdown Auswahl'!B3,
F66&lt;&gt;'DD FD'!C3,F66&lt;&gt;"",
F69&lt;&gt;'DD FD'!D3,F69&lt;&gt;"",
F68&lt;&gt;0,F68&lt;&gt;"",
F70&lt;&gt;'DD FD'!F3,F70&lt;&gt;'DD FD'!F4,F70&lt;&gt;""),
F70,
"")</f>
        <v/>
      </c>
      <c r="DF4" s="229" t="str">
        <f>IF(AND(
B33='Dropdown Auswahl'!B3,
F66&lt;&gt;'DD FD'!C3,F66&lt;&gt;"",
F69&lt;&gt;'DD FD'!D3,F69&lt;&gt;"",
F68&lt;&gt;0,F68&lt;&gt;"",
F70&lt;&gt;'DD FD'!F3,F70&lt;&gt;'DD FD'!F4,F70&lt;&gt;"",
F71&lt;&gt;0,F71&lt;&gt;0),
ROUNDUP(F71,1),
"")</f>
        <v/>
      </c>
      <c r="DG4" s="216" t="str">
        <f>IF(AND(
B33='Dropdown Auswahl'!B3,
F66&lt;&gt;'DD FD'!C3,F66&lt;&gt;"",
F69&lt;&gt;'DD FD'!D3,F69&lt;&gt;"",
F68&lt;&gt;0,F68&lt;&gt;"",
F72&lt;&gt;'DD FD'!N3,F72&lt;&gt;'DD FD'!N4,F72&lt;&gt;""),
F72,
"")</f>
        <v/>
      </c>
      <c r="DH4" s="229" t="str">
        <f>IF(AND(
B33='Dropdown Auswahl'!B3,
F66&lt;&gt;'DD FD'!C3,F66&lt;&gt;"",
F69&lt;&gt;'DD FD'!D3,F69&lt;&gt;"",
F68&lt;&gt;0,F68&lt;&gt;"",
F72&lt;&gt;'DD FD'!N3,F72&lt;&gt;'DD FD'!N4,F72&lt;&gt;"",
F73&lt;&gt;0,F73&lt;&gt;""),
ROUNDUP(F73,1),
"")</f>
        <v/>
      </c>
      <c r="DI4" s="216" t="str">
        <f>IF(AND(
B33='Dropdown Auswahl'!B3,
F66&lt;&gt;'DD FD'!C3,F66&lt;&gt;"",
F69&lt;&gt;'DD FD'!D3,F69&lt;&gt;"",
F68&lt;&gt;0,F68&lt;&gt;"",
F74&lt;&gt;'DD FD'!V3,F74&lt;&gt;'DD FD'!V4,F74&lt;&gt;""),
F74,
"")</f>
        <v/>
      </c>
      <c r="DJ4" s="228" t="str">
        <f>IF(AND(
B33='Dropdown Auswahl'!B3,
F66&lt;&gt;'DD FD'!C3,F66&lt;&gt;"",
F69&lt;&gt;'DD FD'!D3,F69&lt;&gt;"",
F68&lt;&gt;0,F68&lt;&gt;"",
F74&lt;&gt;'DD FD'!V3,F74&lt;&gt;'DD FD'!V4,F74&lt;&gt;"",
F75&lt;&gt;0,F75&lt;&gt;""),
ROUNDUP(F75,1),
"")</f>
        <v/>
      </c>
      <c r="DK4" s="215" t="str">
        <f>IF(AND(
B33='Dropdown Auswahl'!B3,
J66&lt;&gt;'DD FD'!C3,J66&lt;&gt;""),
J66,
"")</f>
        <v/>
      </c>
      <c r="DL4" s="216" t="str">
        <f>IF(AND(
B33='Dropdown Auswahl'!B3,
J66&lt;&gt;'DD FD'!C3,J66&lt;&gt;"",
J69&lt;&gt;'DD FD'!D3,J69&lt;&gt;""),
J69,
"")</f>
        <v/>
      </c>
      <c r="DM4" s="227" t="str">
        <f>IF(AND(
B33='Dropdown Auswahl'!B3,
J66&lt;&gt;'DD FD'!C3,J66&lt;&gt;"",
J69&lt;&gt;'DD FD'!D3,J69&lt;&gt;"",
J68&lt;&gt;0,J68&lt;&gt;""),
ROUNDUP(J68,4),
"")</f>
        <v/>
      </c>
      <c r="DN4" s="227" t="str">
        <f>IF(AND(
B33='Dropdown Auswahl'!B3,
J69&lt;&gt;"",J69&lt;&gt;'Dropdown Auswahl'!B2,
J67='Dropdown Auswahl'!A2),
"X","")</f>
        <v/>
      </c>
      <c r="DO4" s="227" t="str">
        <f>IF(AND(B33='Dropdown Auswahl'!B3,B34='Dropdown Auswahl'!B3,J69&lt;&gt;"",J69&lt;&gt;'Dropdown Auswahl'!B2),"X","")</f>
        <v/>
      </c>
      <c r="DP4" s="216" t="str">
        <f>IF(AND(
B33='Dropdown Auswahl'!B3,
J66&lt;&gt;'DD FD'!C3,J66&lt;&gt;"",
J69&lt;&gt;'DD FD'!D3,J69&lt;&gt;"",
J68&lt;&gt;0,J68&lt;&gt;"",
J70&lt;&gt;'DD FD'!F3,J70&lt;&gt;'DD FD'!F4,J70&lt;&gt;""),
J70,
"")</f>
        <v/>
      </c>
      <c r="DQ4" s="229" t="str">
        <f>IF(AND(
B33='Dropdown Auswahl'!B3,
J66&lt;&gt;'DD FD'!C3,J66&lt;&gt;"",
J69&lt;&gt;'DD FD'!D3,J69&lt;&gt;"",
J68&lt;&gt;0,J68&lt;&gt;"",
J70&lt;&gt;'DD FD'!F3,J70&lt;&gt;'DD FD'!F4,J70&lt;&gt;"",
J71&lt;&gt;0,J71&lt;&gt;0),
ROUNDUP(J71,1),
"")</f>
        <v/>
      </c>
      <c r="DR4" s="216" t="str">
        <f>IF(AND(
B33='Dropdown Auswahl'!B3,
J66&lt;&gt;'DD FD'!C3,J66&lt;&gt;"",
J69&lt;&gt;'DD FD'!D3,J69&lt;&gt;"",
J68&lt;&gt;0,J68&lt;&gt;"",
J72&lt;&gt;'DD FD'!N3,J72&lt;&gt;'DD FD'!N4,J72&lt;&gt;""),
J72,
"")</f>
        <v/>
      </c>
      <c r="DS4" s="229" t="str">
        <f>IF(AND(
B33='Dropdown Auswahl'!B3,
J66&lt;&gt;'DD FD'!C3,J66&lt;&gt;"",
J69&lt;&gt;'DD FD'!D3,J69&lt;&gt;"",
J68&lt;&gt;0,J68&lt;&gt;"",
J72&lt;&gt;'DD FD'!N3,J72&lt;&gt;'DD FD'!N4,J72&lt;&gt;"",
J73&lt;&gt;0,J73&lt;&gt;""),
ROUNDUP(J73,1),
"")</f>
        <v/>
      </c>
      <c r="DT4" s="216" t="str">
        <f>IF(AND(
B33='Dropdown Auswahl'!B3,
J66&lt;&gt;'DD FD'!C3,J66&lt;&gt;"",
J69&lt;&gt;'DD FD'!D3,J69&lt;&gt;"",
J68&lt;&gt;0,J68&lt;&gt;"",
J74&lt;&gt;'DD FD'!V3,J74&lt;&gt;'DD FD'!V4,J74&lt;&gt;""),
J74,
"")</f>
        <v/>
      </c>
      <c r="DU4" s="228" t="str">
        <f>IF(AND(
B33='Dropdown Auswahl'!B3,
J66&lt;&gt;'DD FD'!C3,J66&lt;&gt;"",
J69&lt;&gt;'DD FD'!D3,J69&lt;&gt;"",
J68&lt;&gt;0,J68&lt;&gt;"",
J74&lt;&gt;'DD FD'!V3,J74&lt;&gt;'DD FD'!V4,J74&lt;&gt;"",
J75&lt;&gt;0,J75&lt;&gt;""),
ROUNDUP(J75,1),
"")</f>
        <v/>
      </c>
      <c r="DV4" s="233" t="s">
        <v>2210</v>
      </c>
    </row>
    <row r="5" spans="1:126" ht="15.75" x14ac:dyDescent="0.2">
      <c r="A5" s="162" t="s">
        <v>564</v>
      </c>
      <c r="B5" s="747"/>
      <c r="C5" s="747"/>
      <c r="D5" s="747"/>
      <c r="E5" s="747"/>
      <c r="F5" s="748"/>
      <c r="G5" s="787" t="s">
        <v>564</v>
      </c>
      <c r="H5" s="791"/>
      <c r="I5" s="747"/>
      <c r="J5" s="747"/>
      <c r="K5" s="747"/>
      <c r="L5" s="748"/>
    </row>
    <row r="6" spans="1:126" ht="15.75" x14ac:dyDescent="0.2">
      <c r="A6" s="163" t="s">
        <v>567</v>
      </c>
      <c r="B6" s="761"/>
      <c r="C6" s="761"/>
      <c r="D6" s="761"/>
      <c r="E6" s="761"/>
      <c r="F6" s="762"/>
      <c r="G6" s="605" t="s">
        <v>565</v>
      </c>
      <c r="H6" s="792"/>
      <c r="I6" s="761"/>
      <c r="J6" s="761"/>
      <c r="K6" s="761"/>
      <c r="L6" s="762"/>
    </row>
    <row r="7" spans="1:126" ht="15.75" x14ac:dyDescent="0.2">
      <c r="A7" s="163" t="s">
        <v>588</v>
      </c>
      <c r="B7" s="763" t="s">
        <v>324</v>
      </c>
      <c r="C7" s="763"/>
      <c r="D7" s="763"/>
      <c r="E7" s="234" t="s">
        <v>590</v>
      </c>
      <c r="F7" s="242"/>
      <c r="G7" s="605" t="s">
        <v>566</v>
      </c>
      <c r="H7" s="792"/>
      <c r="I7" s="761"/>
      <c r="J7" s="761"/>
      <c r="K7" s="761"/>
      <c r="L7" s="762"/>
    </row>
    <row r="8" spans="1:126" ht="16.5" thickBot="1" x14ac:dyDescent="0.25">
      <c r="A8" s="164" t="s">
        <v>589</v>
      </c>
      <c r="B8" s="743" t="s">
        <v>324</v>
      </c>
      <c r="C8" s="743"/>
      <c r="D8" s="743"/>
      <c r="E8" s="236" t="s">
        <v>590</v>
      </c>
      <c r="F8" s="243"/>
      <c r="G8" s="786" t="s">
        <v>567</v>
      </c>
      <c r="H8" s="798"/>
      <c r="I8" s="769"/>
      <c r="J8" s="769"/>
      <c r="K8" s="769"/>
      <c r="L8" s="770"/>
    </row>
    <row r="9" spans="1:126" ht="16.5" thickBot="1" x14ac:dyDescent="0.25">
      <c r="A9" s="744" t="s">
        <v>592</v>
      </c>
      <c r="B9" s="745"/>
      <c r="C9" s="745"/>
      <c r="D9" s="745"/>
      <c r="E9" s="745"/>
      <c r="F9" s="746"/>
      <c r="G9" s="744" t="s">
        <v>568</v>
      </c>
      <c r="H9" s="745"/>
      <c r="I9" s="745"/>
      <c r="J9" s="745"/>
      <c r="K9" s="745"/>
      <c r="L9" s="746"/>
    </row>
    <row r="10" spans="1:126" ht="15.75" x14ac:dyDescent="0.2">
      <c r="A10" s="162" t="s">
        <v>564</v>
      </c>
      <c r="B10" s="747"/>
      <c r="C10" s="747"/>
      <c r="D10" s="747"/>
      <c r="E10" s="747"/>
      <c r="F10" s="748"/>
      <c r="G10" s="787" t="s">
        <v>564</v>
      </c>
      <c r="H10" s="791"/>
      <c r="I10" s="747"/>
      <c r="J10" s="747"/>
      <c r="K10" s="747"/>
      <c r="L10" s="748"/>
    </row>
    <row r="11" spans="1:126" ht="15.75" x14ac:dyDescent="0.2">
      <c r="A11" s="163" t="s">
        <v>567</v>
      </c>
      <c r="B11" s="761"/>
      <c r="C11" s="761"/>
      <c r="D11" s="761"/>
      <c r="E11" s="761"/>
      <c r="F11" s="762"/>
      <c r="G11" s="605" t="s">
        <v>565</v>
      </c>
      <c r="H11" s="792"/>
      <c r="I11" s="761"/>
      <c r="J11" s="761"/>
      <c r="K11" s="761"/>
      <c r="L11" s="762"/>
    </row>
    <row r="12" spans="1:126" ht="15.75" x14ac:dyDescent="0.2">
      <c r="A12" s="163" t="s">
        <v>588</v>
      </c>
      <c r="B12" s="763" t="s">
        <v>324</v>
      </c>
      <c r="C12" s="763"/>
      <c r="D12" s="763"/>
      <c r="E12" s="234" t="s">
        <v>590</v>
      </c>
      <c r="F12" s="242"/>
      <c r="G12" s="605" t="s">
        <v>566</v>
      </c>
      <c r="H12" s="792"/>
      <c r="I12" s="761"/>
      <c r="J12" s="761"/>
      <c r="K12" s="761"/>
      <c r="L12" s="762"/>
      <c r="AJ12" s="105"/>
    </row>
    <row r="13" spans="1:126" ht="16.5" thickBot="1" x14ac:dyDescent="0.25">
      <c r="A13" s="164" t="s">
        <v>589</v>
      </c>
      <c r="B13" s="743" t="s">
        <v>324</v>
      </c>
      <c r="C13" s="743"/>
      <c r="D13" s="743"/>
      <c r="E13" s="236" t="s">
        <v>590</v>
      </c>
      <c r="F13" s="243"/>
      <c r="G13" s="788"/>
      <c r="H13" s="789"/>
      <c r="I13" s="789"/>
      <c r="J13" s="789"/>
      <c r="K13" s="789"/>
      <c r="L13" s="790"/>
    </row>
    <row r="14" spans="1:126" ht="16.5" thickBot="1" x14ac:dyDescent="0.25">
      <c r="A14" s="744" t="s">
        <v>593</v>
      </c>
      <c r="B14" s="745"/>
      <c r="C14" s="745"/>
      <c r="D14" s="745"/>
      <c r="E14" s="745"/>
      <c r="F14" s="746"/>
      <c r="G14" s="744" t="s">
        <v>569</v>
      </c>
      <c r="H14" s="745"/>
      <c r="I14" s="745"/>
      <c r="J14" s="745"/>
      <c r="K14" s="745"/>
      <c r="L14" s="746"/>
    </row>
    <row r="15" spans="1:126" ht="15.75" x14ac:dyDescent="0.2">
      <c r="A15" s="162" t="s">
        <v>564</v>
      </c>
      <c r="B15" s="747"/>
      <c r="C15" s="747"/>
      <c r="D15" s="747"/>
      <c r="E15" s="747"/>
      <c r="F15" s="748"/>
      <c r="G15" s="787" t="s">
        <v>564</v>
      </c>
      <c r="H15" s="791"/>
      <c r="I15" s="747"/>
      <c r="J15" s="747"/>
      <c r="K15" s="747"/>
      <c r="L15" s="748"/>
    </row>
    <row r="16" spans="1:126" ht="15.75" x14ac:dyDescent="0.2">
      <c r="A16" s="163" t="s">
        <v>567</v>
      </c>
      <c r="B16" s="761"/>
      <c r="C16" s="761"/>
      <c r="D16" s="761"/>
      <c r="E16" s="761"/>
      <c r="F16" s="762"/>
      <c r="G16" s="605" t="s">
        <v>565</v>
      </c>
      <c r="H16" s="792"/>
      <c r="I16" s="761"/>
      <c r="J16" s="761"/>
      <c r="K16" s="761"/>
      <c r="L16" s="762"/>
    </row>
    <row r="17" spans="1:12" ht="15.75" x14ac:dyDescent="0.2">
      <c r="A17" s="163" t="s">
        <v>588</v>
      </c>
      <c r="B17" s="763" t="s">
        <v>324</v>
      </c>
      <c r="C17" s="763"/>
      <c r="D17" s="763"/>
      <c r="E17" s="234" t="s">
        <v>590</v>
      </c>
      <c r="F17" s="242"/>
      <c r="G17" s="605" t="s">
        <v>566</v>
      </c>
      <c r="H17" s="792"/>
      <c r="I17" s="761"/>
      <c r="J17" s="761"/>
      <c r="K17" s="761"/>
      <c r="L17" s="762"/>
    </row>
    <row r="18" spans="1:12" ht="16.5" thickBot="1" x14ac:dyDescent="0.25">
      <c r="A18" s="164" t="s">
        <v>589</v>
      </c>
      <c r="B18" s="743" t="s">
        <v>324</v>
      </c>
      <c r="C18" s="743"/>
      <c r="D18" s="743"/>
      <c r="E18" s="236" t="s">
        <v>590</v>
      </c>
      <c r="F18" s="243"/>
      <c r="G18" s="788"/>
      <c r="H18" s="789"/>
      <c r="I18" s="789"/>
      <c r="J18" s="789"/>
      <c r="K18" s="789"/>
      <c r="L18" s="790"/>
    </row>
    <row r="19" spans="1:12" ht="16.5" thickBot="1" x14ac:dyDescent="0.25">
      <c r="A19" s="766" t="s">
        <v>1520</v>
      </c>
      <c r="B19" s="767"/>
      <c r="C19" s="767"/>
      <c r="D19" s="767"/>
      <c r="E19" s="767"/>
      <c r="F19" s="768"/>
      <c r="G19" s="749" t="s">
        <v>570</v>
      </c>
      <c r="H19" s="750"/>
      <c r="I19" s="750"/>
      <c r="J19" s="750"/>
      <c r="K19" s="750"/>
      <c r="L19" s="751"/>
    </row>
    <row r="20" spans="1:12" ht="15.75" customHeight="1" x14ac:dyDescent="0.2">
      <c r="A20" s="787" t="s">
        <v>560</v>
      </c>
      <c r="B20" s="747"/>
      <c r="C20" s="747"/>
      <c r="D20" s="747"/>
      <c r="E20" s="747"/>
      <c r="F20" s="748"/>
      <c r="G20" s="639" t="s">
        <v>571</v>
      </c>
      <c r="H20" s="771"/>
      <c r="I20" s="771"/>
      <c r="J20" s="771"/>
      <c r="K20" s="807"/>
      <c r="L20" s="808"/>
    </row>
    <row r="21" spans="1:12" ht="15.75" customHeight="1" x14ac:dyDescent="0.2">
      <c r="A21" s="605"/>
      <c r="B21" s="761"/>
      <c r="C21" s="761"/>
      <c r="D21" s="761"/>
      <c r="E21" s="761"/>
      <c r="F21" s="762"/>
      <c r="G21" s="772" t="s">
        <v>572</v>
      </c>
      <c r="H21" s="773"/>
      <c r="I21" s="773"/>
      <c r="J21" s="773"/>
      <c r="K21" s="783"/>
      <c r="L21" s="784"/>
    </row>
    <row r="22" spans="1:12" ht="15.75" customHeight="1" x14ac:dyDescent="0.2">
      <c r="A22" s="605" t="s">
        <v>561</v>
      </c>
      <c r="B22" s="761"/>
      <c r="C22" s="761"/>
      <c r="D22" s="761"/>
      <c r="E22" s="761"/>
      <c r="F22" s="762"/>
      <c r="G22" s="772" t="s">
        <v>573</v>
      </c>
      <c r="H22" s="773"/>
      <c r="I22" s="773"/>
      <c r="J22" s="773"/>
      <c r="K22" s="783"/>
      <c r="L22" s="784"/>
    </row>
    <row r="23" spans="1:12" ht="15.75" customHeight="1" x14ac:dyDescent="0.2">
      <c r="A23" s="605"/>
      <c r="B23" s="761"/>
      <c r="C23" s="761"/>
      <c r="D23" s="761"/>
      <c r="E23" s="761"/>
      <c r="F23" s="762"/>
      <c r="G23" s="772" t="s">
        <v>574</v>
      </c>
      <c r="H23" s="773"/>
      <c r="I23" s="773"/>
      <c r="J23" s="773"/>
      <c r="K23" s="783"/>
      <c r="L23" s="784"/>
    </row>
    <row r="24" spans="1:12" ht="16.5" customHeight="1" thickBot="1" x14ac:dyDescent="0.25">
      <c r="A24" s="786"/>
      <c r="B24" s="769"/>
      <c r="C24" s="769"/>
      <c r="D24" s="769"/>
      <c r="E24" s="769"/>
      <c r="F24" s="770"/>
      <c r="G24" s="640" t="s">
        <v>1988</v>
      </c>
      <c r="H24" s="785"/>
      <c r="I24" s="785"/>
      <c r="J24" s="785"/>
      <c r="K24" s="809"/>
      <c r="L24" s="810"/>
    </row>
    <row r="25" spans="1:12" ht="16.5" thickBot="1" x14ac:dyDescent="0.25">
      <c r="A25" s="749" t="s">
        <v>2307</v>
      </c>
      <c r="B25" s="750"/>
      <c r="C25" s="750"/>
      <c r="D25" s="750"/>
      <c r="E25" s="750"/>
      <c r="F25" s="750"/>
      <c r="G25" s="750"/>
      <c r="H25" s="750"/>
      <c r="I25" s="750"/>
      <c r="J25" s="750"/>
      <c r="K25" s="750"/>
      <c r="L25" s="751"/>
    </row>
    <row r="26" spans="1:12" ht="15.75" customHeight="1" x14ac:dyDescent="0.25">
      <c r="A26" s="265" t="s">
        <v>2308</v>
      </c>
      <c r="B26" s="764" t="s">
        <v>324</v>
      </c>
      <c r="C26" s="764"/>
      <c r="D26" s="765"/>
      <c r="E26" s="801" t="s">
        <v>2359</v>
      </c>
      <c r="F26" s="802"/>
      <c r="G26" s="802"/>
      <c r="H26" s="802"/>
      <c r="I26" s="802"/>
      <c r="J26" s="802"/>
      <c r="K26" s="802"/>
      <c r="L26" s="803"/>
    </row>
    <row r="27" spans="1:12" ht="15.75" customHeight="1" x14ac:dyDescent="0.25">
      <c r="A27" s="264" t="s">
        <v>2198</v>
      </c>
      <c r="B27" s="826"/>
      <c r="C27" s="827"/>
      <c r="D27" s="828"/>
      <c r="E27" s="774"/>
      <c r="F27" s="775"/>
      <c r="G27" s="775"/>
      <c r="H27" s="775"/>
      <c r="I27" s="775"/>
      <c r="J27" s="775"/>
      <c r="K27" s="775"/>
      <c r="L27" s="776"/>
    </row>
    <row r="28" spans="1:12" ht="15.75" customHeight="1" thickBot="1" x14ac:dyDescent="0.3">
      <c r="A28" s="251" t="s">
        <v>2357</v>
      </c>
      <c r="B28" s="759"/>
      <c r="C28" s="759"/>
      <c r="D28" s="760"/>
      <c r="E28" s="774"/>
      <c r="F28" s="775"/>
      <c r="G28" s="775"/>
      <c r="H28" s="775"/>
      <c r="I28" s="775"/>
      <c r="J28" s="775"/>
      <c r="K28" s="775"/>
      <c r="L28" s="776"/>
    </row>
    <row r="29" spans="1:12" ht="15.75" customHeight="1" x14ac:dyDescent="0.25">
      <c r="A29" s="780" t="s">
        <v>2315</v>
      </c>
      <c r="B29" s="781"/>
      <c r="C29" s="781"/>
      <c r="D29" s="782"/>
      <c r="E29" s="774" t="s">
        <v>2316</v>
      </c>
      <c r="F29" s="775"/>
      <c r="G29" s="775"/>
      <c r="H29" s="775"/>
      <c r="I29" s="775"/>
      <c r="J29" s="775"/>
      <c r="K29" s="775"/>
      <c r="L29" s="776"/>
    </row>
    <row r="30" spans="1:12" ht="15.75" customHeight="1" x14ac:dyDescent="0.25">
      <c r="A30" s="237" t="s">
        <v>2324</v>
      </c>
      <c r="B30" s="757" t="s">
        <v>324</v>
      </c>
      <c r="C30" s="757"/>
      <c r="D30" s="758"/>
      <c r="E30" s="774"/>
      <c r="F30" s="775"/>
      <c r="G30" s="775"/>
      <c r="H30" s="775"/>
      <c r="I30" s="775"/>
      <c r="J30" s="775"/>
      <c r="K30" s="775"/>
      <c r="L30" s="776"/>
    </row>
    <row r="31" spans="1:12" ht="15.75" customHeight="1" x14ac:dyDescent="0.25">
      <c r="A31" s="237" t="s">
        <v>1989</v>
      </c>
      <c r="B31" s="757" t="s">
        <v>324</v>
      </c>
      <c r="C31" s="757"/>
      <c r="D31" s="758"/>
      <c r="E31" s="774"/>
      <c r="F31" s="775"/>
      <c r="G31" s="775"/>
      <c r="H31" s="775"/>
      <c r="I31" s="775"/>
      <c r="J31" s="775"/>
      <c r="K31" s="775"/>
      <c r="L31" s="776"/>
    </row>
    <row r="32" spans="1:12" ht="15.75" customHeight="1" x14ac:dyDescent="0.25">
      <c r="A32" s="252" t="s">
        <v>2325</v>
      </c>
      <c r="B32" s="709" t="s">
        <v>324</v>
      </c>
      <c r="C32" s="710"/>
      <c r="D32" s="831"/>
      <c r="E32" s="774" t="s">
        <v>3741</v>
      </c>
      <c r="F32" s="775"/>
      <c r="G32" s="775"/>
      <c r="H32" s="775"/>
      <c r="I32" s="775"/>
      <c r="J32" s="775"/>
      <c r="K32" s="775"/>
      <c r="L32" s="776"/>
    </row>
    <row r="33" spans="1:18" ht="16.5" customHeight="1" x14ac:dyDescent="0.25">
      <c r="A33" s="237" t="s">
        <v>1990</v>
      </c>
      <c r="B33" s="757" t="s">
        <v>324</v>
      </c>
      <c r="C33" s="757"/>
      <c r="D33" s="758"/>
      <c r="E33" s="774"/>
      <c r="F33" s="775"/>
      <c r="G33" s="775"/>
      <c r="H33" s="775"/>
      <c r="I33" s="775"/>
      <c r="J33" s="775"/>
      <c r="K33" s="775"/>
      <c r="L33" s="776"/>
    </row>
    <row r="34" spans="1:18" ht="16.5" customHeight="1" thickBot="1" x14ac:dyDescent="0.3">
      <c r="A34" s="245" t="s">
        <v>2325</v>
      </c>
      <c r="B34" s="715" t="s">
        <v>324</v>
      </c>
      <c r="C34" s="829"/>
      <c r="D34" s="830"/>
      <c r="E34" s="774"/>
      <c r="F34" s="775"/>
      <c r="G34" s="775"/>
      <c r="H34" s="775"/>
      <c r="I34" s="775"/>
      <c r="J34" s="775"/>
      <c r="K34" s="775"/>
      <c r="L34" s="776"/>
    </row>
    <row r="35" spans="1:18" ht="16.5" customHeight="1" x14ac:dyDescent="0.25">
      <c r="A35" s="185" t="s">
        <v>1991</v>
      </c>
      <c r="B35" s="755" t="s">
        <v>324</v>
      </c>
      <c r="C35" s="755"/>
      <c r="D35" s="756"/>
      <c r="E35" s="774" t="s">
        <v>2358</v>
      </c>
      <c r="F35" s="775"/>
      <c r="G35" s="775"/>
      <c r="H35" s="775"/>
      <c r="I35" s="775"/>
      <c r="J35" s="775"/>
      <c r="K35" s="775"/>
      <c r="L35" s="776"/>
    </row>
    <row r="36" spans="1:18" ht="33" customHeight="1" thickBot="1" x14ac:dyDescent="0.3">
      <c r="A36" s="283" t="s">
        <v>2354</v>
      </c>
      <c r="B36" s="799" t="s">
        <v>324</v>
      </c>
      <c r="C36" s="800"/>
      <c r="D36" s="184">
        <f>IF(B36='DD FD'!X4,1,
IF(B36='DD FD'!X5,2,
IF(B36='DD FD'!X6,3,
0)))</f>
        <v>0</v>
      </c>
      <c r="E36" s="777"/>
      <c r="F36" s="778"/>
      <c r="G36" s="778"/>
      <c r="H36" s="778"/>
      <c r="I36" s="778"/>
      <c r="J36" s="778"/>
      <c r="K36" s="778"/>
      <c r="L36" s="779"/>
    </row>
    <row r="37" spans="1:18" ht="16.5" thickBot="1" x14ac:dyDescent="0.25">
      <c r="A37" s="749" t="s">
        <v>1996</v>
      </c>
      <c r="B37" s="750"/>
      <c r="C37" s="750"/>
      <c r="D37" s="750"/>
      <c r="E37" s="750"/>
      <c r="F37" s="750"/>
      <c r="G37" s="750"/>
      <c r="H37" s="750"/>
      <c r="I37" s="750"/>
      <c r="J37" s="750"/>
      <c r="K37" s="750"/>
      <c r="L37" s="751"/>
    </row>
    <row r="38" spans="1:18" ht="16.5" thickBot="1" x14ac:dyDescent="0.3">
      <c r="A38" s="720" t="s">
        <v>2321</v>
      </c>
      <c r="B38" s="721"/>
      <c r="C38" s="721"/>
      <c r="D38" s="721"/>
      <c r="E38" s="721"/>
      <c r="F38" s="721"/>
      <c r="G38" s="721"/>
      <c r="H38" s="721"/>
      <c r="I38" s="721"/>
      <c r="J38" s="721"/>
      <c r="K38" s="721"/>
      <c r="L38" s="722"/>
      <c r="O38" s="253" t="s">
        <v>2326</v>
      </c>
    </row>
    <row r="39" spans="1:18" ht="16.5" thickBot="1" x14ac:dyDescent="0.3">
      <c r="A39" s="723" t="s">
        <v>1997</v>
      </c>
      <c r="B39" s="724"/>
      <c r="C39" s="724"/>
      <c r="D39" s="725"/>
      <c r="E39" s="723" t="s">
        <v>1998</v>
      </c>
      <c r="F39" s="724"/>
      <c r="G39" s="724"/>
      <c r="H39" s="725"/>
      <c r="I39" s="723" t="s">
        <v>1999</v>
      </c>
      <c r="J39" s="724"/>
      <c r="K39" s="724"/>
      <c r="L39" s="725"/>
      <c r="O39" s="253" t="s">
        <v>1160</v>
      </c>
    </row>
    <row r="40" spans="1:18" ht="15.75" x14ac:dyDescent="0.25">
      <c r="A40" s="185" t="s">
        <v>2000</v>
      </c>
      <c r="B40" s="706" t="s">
        <v>324</v>
      </c>
      <c r="C40" s="707"/>
      <c r="D40" s="708"/>
      <c r="E40" s="185" t="s">
        <v>2000</v>
      </c>
      <c r="F40" s="706" t="s">
        <v>324</v>
      </c>
      <c r="G40" s="707"/>
      <c r="H40" s="708"/>
      <c r="I40" s="185" t="s">
        <v>2000</v>
      </c>
      <c r="J40" s="706" t="s">
        <v>324</v>
      </c>
      <c r="K40" s="707"/>
      <c r="L40" s="708"/>
      <c r="O40" s="254" t="s">
        <v>2327</v>
      </c>
      <c r="P40" s="257">
        <f>SUM(
IF(AND(B43='DD FD'!$D$4,B41='Dropdown Auswahl'!$A$2),B42,0),
IF(AND(F43='DD FD'!$D$4,F41='Dropdown Auswahl'!$A$2),F42,0),
IF(AND(J43='DD FD'!$D$4,J41='Dropdown Auswahl'!$A$2),J42,0))</f>
        <v>0</v>
      </c>
      <c r="Q40" s="254" t="s">
        <v>2331</v>
      </c>
      <c r="R40" s="260">
        <f>SUM(
IF(AND(B43='DD FD'!$D$8,B41='Dropdown Auswahl'!$A$2),B42,0),
IF(AND(F43='DD FD'!$D$8,F41='Dropdown Auswahl'!$A$2),F42,0),
IF(AND(J43='DD FD'!$D$8,J41='Dropdown Auswahl'!$A$2),J42,0))</f>
        <v>0</v>
      </c>
    </row>
    <row r="41" spans="1:18" ht="15.75" x14ac:dyDescent="0.25">
      <c r="A41" s="268" t="s">
        <v>2354</v>
      </c>
      <c r="B41" s="709" t="s">
        <v>0</v>
      </c>
      <c r="C41" s="710"/>
      <c r="D41" s="281">
        <f>IF(B41='Dropdown Auswahl'!$C$3,1,0)</f>
        <v>0</v>
      </c>
      <c r="E41" s="268" t="s">
        <v>2354</v>
      </c>
      <c r="F41" s="709" t="s">
        <v>0</v>
      </c>
      <c r="G41" s="710"/>
      <c r="H41" s="281">
        <f>IF(F41='Dropdown Auswahl'!$C$3,1,0)</f>
        <v>0</v>
      </c>
      <c r="I41" s="268" t="s">
        <v>2354</v>
      </c>
      <c r="J41" s="709" t="s">
        <v>0</v>
      </c>
      <c r="K41" s="710"/>
      <c r="L41" s="281">
        <f>IF(J41='Dropdown Auswahl'!$C$3,1,0)</f>
        <v>0</v>
      </c>
      <c r="O41" s="255" t="s">
        <v>2328</v>
      </c>
      <c r="P41" s="258">
        <f>SUM(
IF(AND(B43='DD FD'!$D$5,B41='Dropdown Auswahl'!$A$2),B42,0),
IF(AND(F43='DD FD'!$D$5,F41='Dropdown Auswahl'!$A$2),F42,0),
IF(AND(J43='DD FD'!$D$5,J41='Dropdown Auswahl'!$A$2),J42,0))</f>
        <v>0</v>
      </c>
      <c r="Q41" s="255" t="s">
        <v>2332</v>
      </c>
      <c r="R41" s="261">
        <f>SUM(
IF(AND(B43='DD FD'!$D$9,B41='Dropdown Auswahl'!$A$2),B42,0),
IF(AND(F43='DD FD'!$D$9,F41='Dropdown Auswahl'!$A$2),F42,0),
IF(AND(J43='DD FD'!$D$9,J41='Dropdown Auswahl'!$A$2),J42,0))</f>
        <v>0</v>
      </c>
    </row>
    <row r="42" spans="1:18" ht="15.75" x14ac:dyDescent="0.25">
      <c r="A42" s="186" t="s">
        <v>2001</v>
      </c>
      <c r="B42" s="713"/>
      <c r="C42" s="714"/>
      <c r="D42" s="169" t="s">
        <v>3256</v>
      </c>
      <c r="E42" s="186" t="s">
        <v>2001</v>
      </c>
      <c r="F42" s="713"/>
      <c r="G42" s="714"/>
      <c r="H42" s="169" t="s">
        <v>3256</v>
      </c>
      <c r="I42" s="186" t="s">
        <v>2001</v>
      </c>
      <c r="J42" s="713"/>
      <c r="K42" s="714"/>
      <c r="L42" s="169" t="s">
        <v>3256</v>
      </c>
      <c r="O42" s="255" t="s">
        <v>2329</v>
      </c>
      <c r="P42" s="258">
        <f>SUM(
IF(AND(B43='DD FD'!$D$6,B41='Dropdown Auswahl'!$A$2),B42,0),
IF(AND(F43='DD FD'!$D$6,F41='Dropdown Auswahl'!$A$2),F42,0),
IF(AND(J43='DD FD'!$D$6,J41='Dropdown Auswahl'!$A$2),J42,0))</f>
        <v>0</v>
      </c>
      <c r="Q42" s="255" t="s">
        <v>2333</v>
      </c>
      <c r="R42" s="261">
        <f>SUM(
IF(AND(B43='DD FD'!$D$10,B41='Dropdown Auswahl'!$A$2),B42,0),
IF(AND(F43='DD FD'!$D$10,F41='Dropdown Auswahl'!$A$2),F42,0),
IF(AND(J43='DD FD'!$D$10,J41='Dropdown Auswahl'!$A$2),J42,0))</f>
        <v>0</v>
      </c>
    </row>
    <row r="43" spans="1:18" ht="16.5" thickBot="1" x14ac:dyDescent="0.3">
      <c r="A43" s="187" t="s">
        <v>2002</v>
      </c>
      <c r="B43" s="715" t="s">
        <v>324</v>
      </c>
      <c r="C43" s="716"/>
      <c r="D43" s="184">
        <f>IF(B43="",0,VLOOKUP(B43,'DD FD'!$D$3:$E$11,2,FALSE))</f>
        <v>0</v>
      </c>
      <c r="E43" s="187" t="s">
        <v>2002</v>
      </c>
      <c r="F43" s="715" t="s">
        <v>324</v>
      </c>
      <c r="G43" s="716"/>
      <c r="H43" s="184">
        <f>IF(F43="",0,VLOOKUP(F43,'DD FD'!$D$3:$E$11,2,FALSE))</f>
        <v>0</v>
      </c>
      <c r="I43" s="187" t="s">
        <v>2002</v>
      </c>
      <c r="J43" s="715" t="s">
        <v>324</v>
      </c>
      <c r="K43" s="716"/>
      <c r="L43" s="184">
        <f>IF(J43="",0,VLOOKUP(J43,'DD FD'!$D$3:$E$11,2,FALSE))</f>
        <v>0</v>
      </c>
      <c r="O43" s="256" t="s">
        <v>2330</v>
      </c>
      <c r="P43" s="259">
        <f>SUM(
IF(AND(B43='DD FD'!$D$7,B41='Dropdown Auswahl'!$A$2),B42,0),
IF(AND(F43='DD FD'!$D$7,F41='Dropdown Auswahl'!$A$2),F42,0),
IF(AND(J43='DD FD'!$D$7,J41='Dropdown Auswahl'!$A$2),J42,0))</f>
        <v>0</v>
      </c>
      <c r="Q43" s="256" t="s">
        <v>2334</v>
      </c>
      <c r="R43" s="262">
        <f>SUM(
IF(AND(B43='DD FD'!$D$11,B41='Dropdown Auswahl'!$A$2),B42,0),
IF(AND(F43='DD FD'!$D$11,F41='Dropdown Auswahl'!$A$2),F42,0),
IF(AND(J43='DD FD'!$D$11,J41='Dropdown Auswahl'!$A$2),J42,0))</f>
        <v>0</v>
      </c>
    </row>
    <row r="44" spans="1:18" ht="15.75" x14ac:dyDescent="0.25">
      <c r="A44" s="244" t="s">
        <v>2003</v>
      </c>
      <c r="B44" s="706" t="s">
        <v>324</v>
      </c>
      <c r="C44" s="707"/>
      <c r="D44" s="708"/>
      <c r="E44" s="244" t="s">
        <v>2003</v>
      </c>
      <c r="F44" s="706" t="s">
        <v>324</v>
      </c>
      <c r="G44" s="707"/>
      <c r="H44" s="708"/>
      <c r="I44" s="244" t="s">
        <v>2003</v>
      </c>
      <c r="J44" s="706" t="s">
        <v>324</v>
      </c>
      <c r="K44" s="707"/>
      <c r="L44" s="708"/>
    </row>
    <row r="45" spans="1:18" ht="16.5" thickBot="1" x14ac:dyDescent="0.3">
      <c r="A45" s="245" t="s">
        <v>2004</v>
      </c>
      <c r="B45" s="704"/>
      <c r="C45" s="705"/>
      <c r="D45" s="248" t="s">
        <v>2005</v>
      </c>
      <c r="E45" s="245" t="s">
        <v>2004</v>
      </c>
      <c r="F45" s="704"/>
      <c r="G45" s="705"/>
      <c r="H45" s="248" t="s">
        <v>2005</v>
      </c>
      <c r="I45" s="245" t="s">
        <v>2004</v>
      </c>
      <c r="J45" s="704"/>
      <c r="K45" s="705"/>
      <c r="L45" s="248" t="s">
        <v>2005</v>
      </c>
    </row>
    <row r="46" spans="1:18" ht="15.75" x14ac:dyDescent="0.25">
      <c r="A46" s="244" t="s">
        <v>2314</v>
      </c>
      <c r="B46" s="706" t="s">
        <v>324</v>
      </c>
      <c r="C46" s="707"/>
      <c r="D46" s="708"/>
      <c r="E46" s="244" t="s">
        <v>2314</v>
      </c>
      <c r="F46" s="706" t="s">
        <v>324</v>
      </c>
      <c r="G46" s="707"/>
      <c r="H46" s="708"/>
      <c r="I46" s="244" t="s">
        <v>2314</v>
      </c>
      <c r="J46" s="706" t="s">
        <v>324</v>
      </c>
      <c r="K46" s="707"/>
      <c r="L46" s="708"/>
    </row>
    <row r="47" spans="1:18" ht="16.5" thickBot="1" x14ac:dyDescent="0.3">
      <c r="A47" s="245" t="s">
        <v>2004</v>
      </c>
      <c r="B47" s="704"/>
      <c r="C47" s="705"/>
      <c r="D47" s="248" t="s">
        <v>2005</v>
      </c>
      <c r="E47" s="245" t="s">
        <v>2004</v>
      </c>
      <c r="F47" s="704"/>
      <c r="G47" s="705"/>
      <c r="H47" s="248" t="s">
        <v>2005</v>
      </c>
      <c r="I47" s="245" t="s">
        <v>2004</v>
      </c>
      <c r="J47" s="704"/>
      <c r="K47" s="705"/>
      <c r="L47" s="248" t="s">
        <v>2005</v>
      </c>
    </row>
    <row r="48" spans="1:18" ht="15.75" x14ac:dyDescent="0.25">
      <c r="A48" s="246" t="s">
        <v>2006</v>
      </c>
      <c r="B48" s="717" t="s">
        <v>324</v>
      </c>
      <c r="C48" s="718"/>
      <c r="D48" s="719"/>
      <c r="E48" s="246" t="s">
        <v>2006</v>
      </c>
      <c r="F48" s="717" t="s">
        <v>324</v>
      </c>
      <c r="G48" s="718"/>
      <c r="H48" s="719"/>
      <c r="I48" s="246" t="s">
        <v>2006</v>
      </c>
      <c r="J48" s="717" t="s">
        <v>324</v>
      </c>
      <c r="K48" s="718"/>
      <c r="L48" s="719"/>
    </row>
    <row r="49" spans="1:18" ht="16.5" thickBot="1" x14ac:dyDescent="0.3">
      <c r="A49" s="245" t="s">
        <v>2004</v>
      </c>
      <c r="B49" s="704"/>
      <c r="C49" s="705"/>
      <c r="D49" s="248" t="s">
        <v>2005</v>
      </c>
      <c r="E49" s="245" t="s">
        <v>2004</v>
      </c>
      <c r="F49" s="704"/>
      <c r="G49" s="705"/>
      <c r="H49" s="248" t="s">
        <v>2005</v>
      </c>
      <c r="I49" s="245" t="s">
        <v>2004</v>
      </c>
      <c r="J49" s="704"/>
      <c r="K49" s="705"/>
      <c r="L49" s="248" t="s">
        <v>2005</v>
      </c>
    </row>
    <row r="50" spans="1:18" ht="16.5" thickBot="1" x14ac:dyDescent="0.3">
      <c r="A50" s="217" t="s">
        <v>2208</v>
      </c>
      <c r="B50" s="740" t="str">
        <f>IF(OR(B30='Dropdown Auswahl'!B4,B40="",B40='DD FD'!$A$3),"",
IF(OR(B42="",B42=0),"Gewicht des Bestandteils fehlt",
IF(OR(B43="",B43='DD FD'!$D$3),"Fraktion nicht ausgewählt",
IF(OR(B44="",B44='DD FD'!$F$3,B46="",B46='DD FD'!$F$3,B48="",B48='DD FD'!$V$3),"Material/Beschichtung nicht vollständig",
IF((B45+B47+B49)&lt;&gt;100,"Summe der Anteile ungleich 100%",
IF(AND(B44='DD FD'!$F$4,B45&lt;&gt;0),"Angaben Virgin-Anteil unplausibel",
IF(AND(B46='DD FD'!$N$4,B47&lt;&gt;0),"Angaben Sekundär-Anteil unplausibel",
IF(AND(B48='DD FD'!$V$4,B49&lt;&gt;0),"Angaben Beschichtungs-Anteil unplausibel",
"Angaben sind plausibel"))))))))</f>
        <v/>
      </c>
      <c r="C50" s="741"/>
      <c r="D50" s="742"/>
      <c r="E50" s="220" t="s">
        <v>2208</v>
      </c>
      <c r="F50" s="740" t="str">
        <f>IF(OR(B30='Dropdown Auswahl'!B4,F40="",F40='DD FD'!$A$3),"",
IF(OR(F42="",F42=0),"Gewicht des Bestandteils fehlt",
IF(OR(F43="",F43='DD FD'!$D$3),"Fraktion nicht ausgewählt",
IF(OR(F44="",F44='DD FD'!$F$3,F46="",F46='DD FD'!$F$3,F48="",F48='DD FD'!$V$3),"Material/Beschichtung nicht vollständig",
IF((F45+F47+F49)&lt;&gt;100,"Summe der Anteile ungleich 100%",
IF(AND(F44='DD FD'!$F$4,F45&lt;&gt;0),"Angaben Virgin-Anteil unplausibel",
IF(AND(F46='DD FD'!$N$4,F47&lt;&gt;0),"Angaben Sekundär-Anteil unplausibel",
IF(AND(F48='DD FD'!$V$4,F49&lt;&gt;0),"Angaben Beschichtungs-Anteil unplausibel",
"Angaben sind plausibel"))))))))</f>
        <v/>
      </c>
      <c r="G50" s="741"/>
      <c r="H50" s="742"/>
      <c r="I50" s="220" t="s">
        <v>2208</v>
      </c>
      <c r="J50" s="740" t="str">
        <f>IF(OR(B30='Dropdown Auswahl'!B4,J40="",J40='DD FD'!$A$3),"",
IF(OR(J42="",J42=0),"Gewicht des Bestandteils fehlt",
IF(OR(J43="",J43='DD FD'!$D$3),"Fraktion nicht ausgewählt",
IF(OR(J44="",J44='DD FD'!$F$3,J46="",J46='DD FD'!$F$3,J48="",J48='DD FD'!$V$3),"Material/Beschichtung nicht vollständig",
IF((J45+J47+J49)&lt;&gt;100,"Summe der Anteile ungleich 100%",
IF(AND(J44='DD FD'!$F$4,J45&lt;&gt;0),"Angaben Virgin-Anteil unplausibel",
IF(AND(J46='DD FD'!$N$4,J47&lt;&gt;0),"Angaben Sekundär-Anteil unplausibel",
IF(AND(J48='DD FD'!$V$4,J49&lt;&gt;0),"Angaben Beschichtungs-Anteil unplausibel",
"Angaben sind plausibel"))))))))</f>
        <v/>
      </c>
      <c r="K50" s="741"/>
      <c r="L50" s="742"/>
      <c r="O50" s="253" t="s">
        <v>2326</v>
      </c>
    </row>
    <row r="51" spans="1:18" ht="16.5" thickBot="1" x14ac:dyDescent="0.3">
      <c r="A51" s="720" t="s">
        <v>2322</v>
      </c>
      <c r="B51" s="721"/>
      <c r="C51" s="721"/>
      <c r="D51" s="721"/>
      <c r="E51" s="721"/>
      <c r="F51" s="721"/>
      <c r="G51" s="721"/>
      <c r="H51" s="721"/>
      <c r="I51" s="721"/>
      <c r="J51" s="721"/>
      <c r="K51" s="721"/>
      <c r="L51" s="722"/>
      <c r="O51" s="253" t="s">
        <v>2335</v>
      </c>
    </row>
    <row r="52" spans="1:18" ht="16.5" thickBot="1" x14ac:dyDescent="0.3">
      <c r="A52" s="723" t="s">
        <v>1997</v>
      </c>
      <c r="B52" s="724"/>
      <c r="C52" s="724"/>
      <c r="D52" s="725"/>
      <c r="E52" s="723" t="s">
        <v>1998</v>
      </c>
      <c r="F52" s="724"/>
      <c r="G52" s="724"/>
      <c r="H52" s="725"/>
      <c r="I52" s="723" t="s">
        <v>1999</v>
      </c>
      <c r="J52" s="724"/>
      <c r="K52" s="724"/>
      <c r="L52" s="725"/>
      <c r="O52" s="254" t="s">
        <v>2336</v>
      </c>
      <c r="P52" s="257">
        <f>SUM(
IF(AND(B56='DD FD'!$D$4,B54='Dropdown Auswahl'!$A$2),B55,0),
IF(AND(F56='DD FD'!$D$4,F54='Dropdown Auswahl'!$A$2),F55,0),
IF(AND(J56='DD FD'!$D$4,J54='Dropdown Auswahl'!$A$2),J55,0))</f>
        <v>0</v>
      </c>
      <c r="Q52" s="254" t="s">
        <v>2337</v>
      </c>
      <c r="R52" s="260">
        <f>SUM(
IF(AND(B56='DD FD'!$D$8,B54='Dropdown Auswahl'!$A$2),B55,0),
IF(AND(F56='DD FD'!$D$8,F54='Dropdown Auswahl'!$A$2),F55,0),
IF(AND(J56='DD FD'!$D$8,J54='Dropdown Auswahl'!$A$2),J55,0))</f>
        <v>0</v>
      </c>
    </row>
    <row r="53" spans="1:18" ht="15.75" x14ac:dyDescent="0.25">
      <c r="A53" s="185" t="s">
        <v>2000</v>
      </c>
      <c r="B53" s="706" t="s">
        <v>324</v>
      </c>
      <c r="C53" s="707"/>
      <c r="D53" s="708"/>
      <c r="E53" s="185" t="s">
        <v>2000</v>
      </c>
      <c r="F53" s="706" t="s">
        <v>324</v>
      </c>
      <c r="G53" s="707"/>
      <c r="H53" s="708"/>
      <c r="I53" s="185" t="s">
        <v>2000</v>
      </c>
      <c r="J53" s="706" t="s">
        <v>324</v>
      </c>
      <c r="K53" s="707"/>
      <c r="L53" s="708"/>
      <c r="O53" s="255" t="s">
        <v>2338</v>
      </c>
      <c r="P53" s="258">
        <f>SUM(
IF(AND(B56='DD FD'!$D$5,B54='Dropdown Auswahl'!$A$2),B55,0),
IF(AND(F56='DD FD'!$D$5,F54='Dropdown Auswahl'!$A$2),F55,0),
IF(AND(J56='DD FD'!$D$5,J54='Dropdown Auswahl'!$A$2),J55,0))</f>
        <v>0</v>
      </c>
      <c r="Q53" s="255" t="s">
        <v>2339</v>
      </c>
      <c r="R53" s="261">
        <f>SUM(
IF(AND(B56='DD FD'!$D$9,B54='Dropdown Auswahl'!$A$2),B55,0),
IF(AND(F56='DD FD'!$D$9,F54='Dropdown Auswahl'!$A$2),F55,0),
IF(AND(J56='DD FD'!$D$9,J54='Dropdown Auswahl'!$A$2),J55,0))</f>
        <v>0</v>
      </c>
    </row>
    <row r="54" spans="1:18" ht="15.75" x14ac:dyDescent="0.25">
      <c r="A54" s="268" t="s">
        <v>2354</v>
      </c>
      <c r="B54" s="711" t="s">
        <v>0</v>
      </c>
      <c r="C54" s="712"/>
      <c r="D54" s="281">
        <f>IF(B54='Dropdown Auswahl'!$C$3,1,0)</f>
        <v>0</v>
      </c>
      <c r="E54" s="268" t="s">
        <v>2354</v>
      </c>
      <c r="F54" s="711" t="s">
        <v>0</v>
      </c>
      <c r="G54" s="712"/>
      <c r="H54" s="281">
        <f>IF(F54='Dropdown Auswahl'!$C$3,1,0)</f>
        <v>0</v>
      </c>
      <c r="I54" s="268" t="s">
        <v>2354</v>
      </c>
      <c r="J54" s="711" t="s">
        <v>0</v>
      </c>
      <c r="K54" s="712"/>
      <c r="L54" s="281">
        <f>IF(J54='Dropdown Auswahl'!$C$3,1,0)</f>
        <v>0</v>
      </c>
      <c r="O54" s="255" t="s">
        <v>2340</v>
      </c>
      <c r="P54" s="258">
        <f>SUM(
IF(AND(B56='DD FD'!$D$6,B54='Dropdown Auswahl'!$A$2),B55,0),
IF(AND(F56='DD FD'!$D$6,F54='Dropdown Auswahl'!$A$2),F55,0),
IF(AND(J56='DD FD'!$D$6,J54='Dropdown Auswahl'!$A$2),J55,0))</f>
        <v>0</v>
      </c>
      <c r="Q54" s="255" t="s">
        <v>2341</v>
      </c>
      <c r="R54" s="261">
        <f>SUM(
IF(AND(B56='DD FD'!$D$10,B54='Dropdown Auswahl'!$A$2),B55,0),
IF(AND(F56='DD FD'!$D$10,F54='Dropdown Auswahl'!$A$2),F55,0),
IF(AND(J56='DD FD'!$D$10,J54='Dropdown Auswahl'!$A$2),J55,0))</f>
        <v>0</v>
      </c>
    </row>
    <row r="55" spans="1:18" ht="15.75" x14ac:dyDescent="0.25">
      <c r="A55" s="186" t="s">
        <v>2001</v>
      </c>
      <c r="B55" s="713"/>
      <c r="C55" s="714"/>
      <c r="D55" s="169" t="s">
        <v>3256</v>
      </c>
      <c r="E55" s="186" t="s">
        <v>2001</v>
      </c>
      <c r="F55" s="713"/>
      <c r="G55" s="714"/>
      <c r="H55" s="169" t="s">
        <v>3256</v>
      </c>
      <c r="I55" s="186" t="s">
        <v>2001</v>
      </c>
      <c r="J55" s="713"/>
      <c r="K55" s="714"/>
      <c r="L55" s="169" t="s">
        <v>3256</v>
      </c>
      <c r="O55" s="256" t="s">
        <v>2342</v>
      </c>
      <c r="P55" s="259">
        <f>SUM(
IF(AND(B56='DD FD'!$D$7,B54='Dropdown Auswahl'!$A$2),B55,0),
IF(AND(F56='DD FD'!$D$7,F54='Dropdown Auswahl'!$A$2),F55,0),
IF(AND(J56='DD FD'!$D$7,J54='Dropdown Auswahl'!$A$2),J55,0))</f>
        <v>0</v>
      </c>
      <c r="Q55" s="256" t="s">
        <v>2343</v>
      </c>
      <c r="R55" s="262">
        <f>SUM(
IF(AND(B56='DD FD'!$D$11,B54='Dropdown Auswahl'!$A$2),B55,0),
IF(AND(F56='DD FD'!$D$11,F54='Dropdown Auswahl'!$A$2),F55,0),
IF(AND(J56='DD FD'!$D$11,J54='Dropdown Auswahl'!$A$2),J55,0))</f>
        <v>0</v>
      </c>
    </row>
    <row r="56" spans="1:18" ht="16.5" thickBot="1" x14ac:dyDescent="0.3">
      <c r="A56" s="187" t="s">
        <v>2002</v>
      </c>
      <c r="B56" s="715" t="s">
        <v>324</v>
      </c>
      <c r="C56" s="716"/>
      <c r="D56" s="184">
        <f>IF(B56="",0,VLOOKUP(B56,'DD FD'!$D$3:$E$11,2,FALSE))</f>
        <v>0</v>
      </c>
      <c r="E56" s="187" t="s">
        <v>2002</v>
      </c>
      <c r="F56" s="715" t="s">
        <v>324</v>
      </c>
      <c r="G56" s="716"/>
      <c r="H56" s="184">
        <f>IF(F56="",0,VLOOKUP(F56,'DD FD'!$D$3:$E$11,2,FALSE))</f>
        <v>0</v>
      </c>
      <c r="I56" s="187" t="s">
        <v>2002</v>
      </c>
      <c r="J56" s="715" t="s">
        <v>324</v>
      </c>
      <c r="K56" s="716"/>
      <c r="L56" s="184">
        <f>IF(J56="",0,VLOOKUP(J56,'DD FD'!$D$3:$E$11,2,FALSE))</f>
        <v>0</v>
      </c>
    </row>
    <row r="57" spans="1:18" ht="15.75" x14ac:dyDescent="0.25">
      <c r="A57" s="244" t="s">
        <v>2003</v>
      </c>
      <c r="B57" s="706" t="s">
        <v>324</v>
      </c>
      <c r="C57" s="707"/>
      <c r="D57" s="708"/>
      <c r="E57" s="244" t="s">
        <v>2003</v>
      </c>
      <c r="F57" s="706" t="s">
        <v>324</v>
      </c>
      <c r="G57" s="707"/>
      <c r="H57" s="708"/>
      <c r="I57" s="244" t="s">
        <v>2003</v>
      </c>
      <c r="J57" s="706" t="s">
        <v>324</v>
      </c>
      <c r="K57" s="707"/>
      <c r="L57" s="708"/>
    </row>
    <row r="58" spans="1:18" ht="16.5" thickBot="1" x14ac:dyDescent="0.3">
      <c r="A58" s="245" t="s">
        <v>2004</v>
      </c>
      <c r="B58" s="704"/>
      <c r="C58" s="705"/>
      <c r="D58" s="248" t="s">
        <v>2005</v>
      </c>
      <c r="E58" s="245" t="s">
        <v>2004</v>
      </c>
      <c r="F58" s="704"/>
      <c r="G58" s="705"/>
      <c r="H58" s="248" t="s">
        <v>2005</v>
      </c>
      <c r="I58" s="245" t="s">
        <v>2004</v>
      </c>
      <c r="J58" s="704"/>
      <c r="K58" s="705"/>
      <c r="L58" s="248" t="s">
        <v>2005</v>
      </c>
    </row>
    <row r="59" spans="1:18" ht="15.75" x14ac:dyDescent="0.25">
      <c r="A59" s="244" t="s">
        <v>2314</v>
      </c>
      <c r="B59" s="706" t="s">
        <v>324</v>
      </c>
      <c r="C59" s="707"/>
      <c r="D59" s="708"/>
      <c r="E59" s="244" t="s">
        <v>2314</v>
      </c>
      <c r="F59" s="706" t="s">
        <v>324</v>
      </c>
      <c r="G59" s="707"/>
      <c r="H59" s="708"/>
      <c r="I59" s="244" t="s">
        <v>2314</v>
      </c>
      <c r="J59" s="706" t="s">
        <v>324</v>
      </c>
      <c r="K59" s="707"/>
      <c r="L59" s="708"/>
    </row>
    <row r="60" spans="1:18" ht="16.5" thickBot="1" x14ac:dyDescent="0.3">
      <c r="A60" s="245" t="s">
        <v>2004</v>
      </c>
      <c r="B60" s="704"/>
      <c r="C60" s="705"/>
      <c r="D60" s="248" t="s">
        <v>2005</v>
      </c>
      <c r="E60" s="245" t="s">
        <v>2004</v>
      </c>
      <c r="F60" s="704"/>
      <c r="G60" s="705"/>
      <c r="H60" s="248" t="s">
        <v>2005</v>
      </c>
      <c r="I60" s="245" t="s">
        <v>2004</v>
      </c>
      <c r="J60" s="704"/>
      <c r="K60" s="705"/>
      <c r="L60" s="248" t="s">
        <v>2005</v>
      </c>
    </row>
    <row r="61" spans="1:18" ht="15.75" x14ac:dyDescent="0.25">
      <c r="A61" s="246" t="s">
        <v>2006</v>
      </c>
      <c r="B61" s="717" t="s">
        <v>324</v>
      </c>
      <c r="C61" s="718"/>
      <c r="D61" s="719"/>
      <c r="E61" s="246" t="s">
        <v>2006</v>
      </c>
      <c r="F61" s="717" t="s">
        <v>324</v>
      </c>
      <c r="G61" s="718"/>
      <c r="H61" s="719"/>
      <c r="I61" s="246" t="s">
        <v>2006</v>
      </c>
      <c r="J61" s="717" t="s">
        <v>324</v>
      </c>
      <c r="K61" s="718"/>
      <c r="L61" s="719"/>
    </row>
    <row r="62" spans="1:18" ht="16.5" thickBot="1" x14ac:dyDescent="0.3">
      <c r="A62" s="245" t="s">
        <v>2004</v>
      </c>
      <c r="B62" s="704"/>
      <c r="C62" s="705"/>
      <c r="D62" s="248" t="s">
        <v>2005</v>
      </c>
      <c r="E62" s="245" t="s">
        <v>2004</v>
      </c>
      <c r="F62" s="704"/>
      <c r="G62" s="705"/>
      <c r="H62" s="248" t="s">
        <v>2005</v>
      </c>
      <c r="I62" s="245" t="s">
        <v>2004</v>
      </c>
      <c r="J62" s="704"/>
      <c r="K62" s="705"/>
      <c r="L62" s="248" t="s">
        <v>2005</v>
      </c>
      <c r="O62" s="253" t="s">
        <v>2326</v>
      </c>
    </row>
    <row r="63" spans="1:18" ht="16.5" thickBot="1" x14ac:dyDescent="0.3">
      <c r="A63" s="217" t="s">
        <v>2208</v>
      </c>
      <c r="B63" s="740" t="str">
        <f>IF(OR(B31='Dropdown Auswahl'!B4,B53="",B53='DD FD'!$B$3),"",
IF(OR(B55="",B55=0),"Gewicht des Bestandteils fehlt",
IF(OR(B56="",B56='DD FD'!$D$3),"Fraktion nicht ausgewählt",
IF(OR(B57="",B57='DD FD'!$F$3,B59="",B59='DD FD'!$F$3,B61="",B61='DD FD'!$V$3),"Material/Beschichtung nicht vollständig",
IF((B58+B60+B62)&lt;&gt;100,"Summe der Anteile ungleich 100%",
IF(AND(B57='DD FD'!$F$4,B58&lt;&gt;0),"Angaben Virgin-Anteil unplausibel",
IF(AND(B59='DD FD'!$N$4,B60&lt;&gt;0),"Angaben Sekundär-Anteil unplausibel",
IF(AND(B61='DD FD'!$V$4,B62&lt;&gt;0),"Angaben Beschichtungs-Anteil unplausibel",
"Angaben sind plausibel"))))))))</f>
        <v/>
      </c>
      <c r="C63" s="741"/>
      <c r="D63" s="742"/>
      <c r="E63" s="247" t="s">
        <v>2208</v>
      </c>
      <c r="F63" s="740" t="str">
        <f>IF(OR(B31='Dropdown Auswahl'!B4,F53="",F53='DD FD'!$B$3),"",
IF(OR(F55="",F55=0),"Gewicht des Bestandteils fehlt",
IF(OR(F56="",F56='DD FD'!$D$3),"Fraktion nicht ausgewählt",
IF(OR(F57="",F57='DD FD'!$F$3,F59="",F59='DD FD'!$F$3,F61="",F61='DD FD'!$V$3),"Material/Beschichtung nicht vollständig",
IF((F58+F60+F62)&lt;&gt;100,"Summe der Anteile ungleich 100%",
IF(AND(F57='DD FD'!$F$4,F58&lt;&gt;0),"Angaben Virgin-Anteil unplausibel",
IF(AND(F59='DD FD'!$N$4,F60&lt;&gt;0),"Angaben Sekundär-Anteil unplausibel",
IF(AND(F61='DD FD'!$V$4,F62&lt;&gt;0),"Angaben Beschichtungs-Anteil unplausibel",
"Angaben sind plausibel"))))))))</f>
        <v/>
      </c>
      <c r="G63" s="741"/>
      <c r="H63" s="742"/>
      <c r="I63" s="247" t="s">
        <v>2208</v>
      </c>
      <c r="J63" s="740" t="str">
        <f>IF(OR(B31='Dropdown Auswahl'!B4,J53="",J53='DD FD'!$B$3),"",
IF(OR(J55="",J55=0),"Gewicht des Bestandteils fehlt",
IF(OR(J56="",J56='DD FD'!$D$3),"Fraktion nicht ausgewählt",
IF(OR(J57="",J57='DD FD'!$F$3,J59="",J59='DD FD'!$F$3,J61="",J61='DD FD'!$V$3),"Material/Beschichtung nicht vollständig",
IF((J58+J60+J62)&lt;&gt;100,"Summe der Anteile ungleich 100%",
IF(AND(J57='DD FD'!$F$4,J58&lt;&gt;0),"Angaben Virgin-Anteil unplausibel",
IF(AND(J59='DD FD'!$N$4,J60&lt;&gt;0),"Angaben Sekundär-Anteil unplausibel",
IF(AND(J61='DD FD'!$V$4,J62&lt;&gt;0),"Angaben Beschichtungs-Anteil unplausibel",
"Angaben sind plausibel"))))))))</f>
        <v/>
      </c>
      <c r="K63" s="741"/>
      <c r="L63" s="742"/>
      <c r="O63" s="253" t="s">
        <v>1113</v>
      </c>
    </row>
    <row r="64" spans="1:18" ht="16.5" thickBot="1" x14ac:dyDescent="0.25">
      <c r="A64" s="720" t="s">
        <v>2323</v>
      </c>
      <c r="B64" s="721"/>
      <c r="C64" s="721"/>
      <c r="D64" s="721"/>
      <c r="E64" s="721"/>
      <c r="F64" s="721"/>
      <c r="G64" s="721"/>
      <c r="H64" s="721"/>
      <c r="I64" s="721"/>
      <c r="J64" s="721"/>
      <c r="K64" s="721"/>
      <c r="L64" s="722"/>
      <c r="O64" s="254" t="s">
        <v>2344</v>
      </c>
      <c r="P64" s="257">
        <f>SUM(
IF(AND(B69='DD FD'!$D$4,B67='Dropdown Auswahl'!$A$2),B68,0),
IF(AND(F69='DD FD'!$D$4,F67='Dropdown Auswahl'!$A$2),F68,0),
IF(AND(J69='DD FD'!$D$4,J67='Dropdown Auswahl'!$A$2),J68,0))</f>
        <v>0</v>
      </c>
      <c r="Q64" s="254" t="s">
        <v>2345</v>
      </c>
      <c r="R64" s="260">
        <f>SUM(
IF(AND(B69='DD FD'!$D$8,B67='Dropdown Auswahl'!$A$2),B68,0),
IF(AND(F69='DD FD'!$D$8,F67='Dropdown Auswahl'!$A$2),F68,0),
IF(AND(J69='DD FD'!$D$8,J67='Dropdown Auswahl'!$A$2),J68,0))</f>
        <v>0</v>
      </c>
    </row>
    <row r="65" spans="1:18" ht="16.5" thickBot="1" x14ac:dyDescent="0.3">
      <c r="A65" s="723" t="s">
        <v>1997</v>
      </c>
      <c r="B65" s="724"/>
      <c r="C65" s="724"/>
      <c r="D65" s="725"/>
      <c r="E65" s="723" t="s">
        <v>1998</v>
      </c>
      <c r="F65" s="724"/>
      <c r="G65" s="724"/>
      <c r="H65" s="725"/>
      <c r="I65" s="723" t="s">
        <v>1999</v>
      </c>
      <c r="J65" s="724"/>
      <c r="K65" s="724"/>
      <c r="L65" s="725"/>
      <c r="O65" s="255" t="s">
        <v>2346</v>
      </c>
      <c r="P65" s="258">
        <f>SUM(
IF(AND(B69='DD FD'!$D$5,B67='Dropdown Auswahl'!$A$2),B68,0),
IF(AND(F69='DD FD'!$D$5,F67='Dropdown Auswahl'!$A$2),F68,0),
IF(AND(J69='DD FD'!$D$5,J67='Dropdown Auswahl'!$A$2),J68,0))</f>
        <v>0</v>
      </c>
      <c r="Q65" s="255" t="s">
        <v>2347</v>
      </c>
      <c r="R65" s="261">
        <f>SUM(
IF(AND(B69='DD FD'!$D$9,B67='Dropdown Auswahl'!$A$2),B68,0),
IF(AND(F69='DD FD'!$D$9,F67='Dropdown Auswahl'!$A$2),F68,0),
IF(AND(J69='DD FD'!$D$9,J67='Dropdown Auswahl'!$A$2),J68,0))</f>
        <v>0</v>
      </c>
    </row>
    <row r="66" spans="1:18" ht="15.75" x14ac:dyDescent="0.25">
      <c r="A66" s="185" t="s">
        <v>2000</v>
      </c>
      <c r="B66" s="706" t="s">
        <v>324</v>
      </c>
      <c r="C66" s="707"/>
      <c r="D66" s="708"/>
      <c r="E66" s="185" t="s">
        <v>2000</v>
      </c>
      <c r="F66" s="706" t="s">
        <v>324</v>
      </c>
      <c r="G66" s="707"/>
      <c r="H66" s="708"/>
      <c r="I66" s="185" t="s">
        <v>2000</v>
      </c>
      <c r="J66" s="706" t="s">
        <v>324</v>
      </c>
      <c r="K66" s="707"/>
      <c r="L66" s="708"/>
      <c r="O66" s="255" t="s">
        <v>2348</v>
      </c>
      <c r="P66" s="258">
        <f>SUM(
IF(AND(B69='DD FD'!$D$6,B67='Dropdown Auswahl'!$A$2),B68,0),
IF(AND(F69='DD FD'!$D$6,F67='Dropdown Auswahl'!$A$2),F68,0),
IF(AND(J69='DD FD'!$D$6,J67='Dropdown Auswahl'!$A$2),J68,0))</f>
        <v>0</v>
      </c>
      <c r="Q66" s="255" t="s">
        <v>2349</v>
      </c>
      <c r="R66" s="261">
        <f>SUM(
IF(AND(B69='DD FD'!$D$10,B67='Dropdown Auswahl'!$A$2),B68,0),
IF(AND(F69='DD FD'!$D$10,F67='Dropdown Auswahl'!$A$2),F68,0),
IF(AND(J69='DD FD'!$D$10,J67='Dropdown Auswahl'!$A$2),J68,0))</f>
        <v>0</v>
      </c>
    </row>
    <row r="67" spans="1:18" ht="15.75" x14ac:dyDescent="0.25">
      <c r="A67" s="268" t="s">
        <v>2354</v>
      </c>
      <c r="B67" s="711" t="s">
        <v>0</v>
      </c>
      <c r="C67" s="712"/>
      <c r="D67" s="282">
        <f>IF(B67='Dropdown Auswahl'!$C$3,1,0)</f>
        <v>0</v>
      </c>
      <c r="E67" s="268" t="s">
        <v>2354</v>
      </c>
      <c r="F67" s="711" t="s">
        <v>0</v>
      </c>
      <c r="G67" s="712"/>
      <c r="H67" s="282">
        <f>IF(F67='Dropdown Auswahl'!$C$3,1,0)</f>
        <v>0</v>
      </c>
      <c r="I67" s="268" t="s">
        <v>2354</v>
      </c>
      <c r="J67" s="711" t="s">
        <v>0</v>
      </c>
      <c r="K67" s="712"/>
      <c r="L67" s="282">
        <f>IF(J67='Dropdown Auswahl'!$C$3,1,0)</f>
        <v>0</v>
      </c>
      <c r="O67" s="256" t="s">
        <v>2350</v>
      </c>
      <c r="P67" s="259">
        <f>SUM(
IF(AND(B69='DD FD'!$D$7,B67='Dropdown Auswahl'!$A$2),B68,0),
IF(AND(F69='DD FD'!$D$7,F67='Dropdown Auswahl'!$A$2),F68,0),
IF(AND(J69='DD FD'!$D$7,J67='Dropdown Auswahl'!$A$2),J68,0))</f>
        <v>0</v>
      </c>
      <c r="Q67" s="256" t="s">
        <v>2351</v>
      </c>
      <c r="R67" s="262">
        <f>SUM(
IF(AND(B69='DD FD'!$D$11,B67='Dropdown Auswahl'!$A$2),B68,0),
IF(AND(F69='DD FD'!$D$11,F67='Dropdown Auswahl'!$A$2),F68,0),
IF(AND(J69='DD FD'!$D$11,J67='Dropdown Auswahl'!$A$2),J68,0))</f>
        <v>0</v>
      </c>
    </row>
    <row r="68" spans="1:18" ht="15.75" x14ac:dyDescent="0.25">
      <c r="A68" s="186" t="s">
        <v>2001</v>
      </c>
      <c r="B68" s="713"/>
      <c r="C68" s="714"/>
      <c r="D68" s="169" t="s">
        <v>3256</v>
      </c>
      <c r="E68" s="186" t="s">
        <v>2001</v>
      </c>
      <c r="F68" s="713"/>
      <c r="G68" s="714"/>
      <c r="H68" s="169" t="s">
        <v>3256</v>
      </c>
      <c r="I68" s="186" t="s">
        <v>2001</v>
      </c>
      <c r="J68" s="713"/>
      <c r="K68" s="714"/>
      <c r="L68" s="169" t="s">
        <v>3256</v>
      </c>
    </row>
    <row r="69" spans="1:18" ht="16.5" thickBot="1" x14ac:dyDescent="0.3">
      <c r="A69" s="187" t="s">
        <v>2002</v>
      </c>
      <c r="B69" s="715" t="s">
        <v>324</v>
      </c>
      <c r="C69" s="716"/>
      <c r="D69" s="184">
        <f>IF(B69="",0,VLOOKUP(B69,'DD FD'!$D$3:$E$11,2,FALSE))</f>
        <v>0</v>
      </c>
      <c r="E69" s="187" t="s">
        <v>2002</v>
      </c>
      <c r="F69" s="715" t="s">
        <v>324</v>
      </c>
      <c r="G69" s="716"/>
      <c r="H69" s="184">
        <f>IF(F69="",0,VLOOKUP(F69,'DD FD'!$D$3:$E$11,2,FALSE))</f>
        <v>0</v>
      </c>
      <c r="I69" s="187" t="s">
        <v>2002</v>
      </c>
      <c r="J69" s="715" t="s">
        <v>324</v>
      </c>
      <c r="K69" s="716"/>
      <c r="L69" s="184">
        <f>IF(J69="",0,VLOOKUP(J69,'DD FD'!$D$3:$E$11,2,FALSE))</f>
        <v>0</v>
      </c>
    </row>
    <row r="70" spans="1:18" ht="15.75" x14ac:dyDescent="0.25">
      <c r="A70" s="244" t="s">
        <v>2003</v>
      </c>
      <c r="B70" s="706" t="s">
        <v>324</v>
      </c>
      <c r="C70" s="707"/>
      <c r="D70" s="708"/>
      <c r="E70" s="244" t="s">
        <v>2003</v>
      </c>
      <c r="F70" s="706" t="s">
        <v>324</v>
      </c>
      <c r="G70" s="707"/>
      <c r="H70" s="708"/>
      <c r="I70" s="244" t="s">
        <v>2003</v>
      </c>
      <c r="J70" s="706" t="s">
        <v>324</v>
      </c>
      <c r="K70" s="707"/>
      <c r="L70" s="708"/>
    </row>
    <row r="71" spans="1:18" ht="16.5" thickBot="1" x14ac:dyDescent="0.3">
      <c r="A71" s="245" t="s">
        <v>2004</v>
      </c>
      <c r="B71" s="704"/>
      <c r="C71" s="705"/>
      <c r="D71" s="248" t="s">
        <v>2005</v>
      </c>
      <c r="E71" s="245" t="s">
        <v>2004</v>
      </c>
      <c r="F71" s="704"/>
      <c r="G71" s="705"/>
      <c r="H71" s="248" t="s">
        <v>2005</v>
      </c>
      <c r="I71" s="245" t="s">
        <v>2004</v>
      </c>
      <c r="J71" s="704"/>
      <c r="K71" s="705"/>
      <c r="L71" s="248" t="s">
        <v>2005</v>
      </c>
    </row>
    <row r="72" spans="1:18" ht="15.75" x14ac:dyDescent="0.25">
      <c r="A72" s="244" t="s">
        <v>2314</v>
      </c>
      <c r="B72" s="706" t="s">
        <v>324</v>
      </c>
      <c r="C72" s="707"/>
      <c r="D72" s="708"/>
      <c r="E72" s="244" t="s">
        <v>2314</v>
      </c>
      <c r="F72" s="706" t="s">
        <v>324</v>
      </c>
      <c r="G72" s="707"/>
      <c r="H72" s="708"/>
      <c r="I72" s="244" t="s">
        <v>2314</v>
      </c>
      <c r="J72" s="706" t="s">
        <v>324</v>
      </c>
      <c r="K72" s="707"/>
      <c r="L72" s="708"/>
    </row>
    <row r="73" spans="1:18" ht="16.5" thickBot="1" x14ac:dyDescent="0.3">
      <c r="A73" s="245" t="s">
        <v>2004</v>
      </c>
      <c r="B73" s="704"/>
      <c r="C73" s="705"/>
      <c r="D73" s="248" t="s">
        <v>2005</v>
      </c>
      <c r="E73" s="245" t="s">
        <v>2004</v>
      </c>
      <c r="F73" s="704"/>
      <c r="G73" s="705"/>
      <c r="H73" s="248" t="s">
        <v>2005</v>
      </c>
      <c r="I73" s="245" t="s">
        <v>2004</v>
      </c>
      <c r="J73" s="704"/>
      <c r="K73" s="705"/>
      <c r="L73" s="248" t="s">
        <v>2005</v>
      </c>
    </row>
    <row r="74" spans="1:18" ht="15.75" x14ac:dyDescent="0.25">
      <c r="A74" s="246" t="s">
        <v>2006</v>
      </c>
      <c r="B74" s="717" t="s">
        <v>324</v>
      </c>
      <c r="C74" s="718"/>
      <c r="D74" s="719"/>
      <c r="E74" s="246" t="s">
        <v>2006</v>
      </c>
      <c r="F74" s="717" t="s">
        <v>324</v>
      </c>
      <c r="G74" s="718"/>
      <c r="H74" s="719"/>
      <c r="I74" s="246" t="s">
        <v>2006</v>
      </c>
      <c r="J74" s="717" t="s">
        <v>324</v>
      </c>
      <c r="K74" s="718"/>
      <c r="L74" s="719"/>
    </row>
    <row r="75" spans="1:18" ht="16.5" thickBot="1" x14ac:dyDescent="0.3">
      <c r="A75" s="245" t="s">
        <v>2004</v>
      </c>
      <c r="B75" s="704"/>
      <c r="C75" s="705"/>
      <c r="D75" s="248" t="s">
        <v>2005</v>
      </c>
      <c r="E75" s="245" t="s">
        <v>2004</v>
      </c>
      <c r="F75" s="704"/>
      <c r="G75" s="705"/>
      <c r="H75" s="248" t="s">
        <v>2005</v>
      </c>
      <c r="I75" s="245" t="s">
        <v>2004</v>
      </c>
      <c r="J75" s="704"/>
      <c r="K75" s="705"/>
      <c r="L75" s="248" t="s">
        <v>2005</v>
      </c>
    </row>
    <row r="76" spans="1:18" ht="16.5" thickBot="1" x14ac:dyDescent="0.3">
      <c r="A76" s="249" t="s">
        <v>2208</v>
      </c>
      <c r="B76" s="740" t="str">
        <f>IF(OR(B33='Dropdown Auswahl'!B16,B66="",B66='DD FD'!$C$3),"",
IF(OR(B68="",B68=0),"Gewicht des Bestandteils fehlt",
IF(OR(B69="",B69='DD FD'!$D$3),"Fraktion nicht ausgewählt",
IF(OR(B70="",B70='DD FD'!$F$3,B72="",B72='DD FD'!$F$3,B74="",B74='DD FD'!$V$3),"Material/Beschichtung nicht vollständig",
IF((B71+B73+B75)&lt;&gt;100,"Summe der Anteile ungleich 100%",
IF(AND(B70='DD FD'!$F$4,B71&lt;&gt;0),"Angaben Virgin-Anteil unplausibel",
IF(AND(B72='DD FD'!$N$4,B73&lt;&gt;0),"Angaben Sekundär-Anteil unplausibel",
IF(AND(B74='DD FD'!$V$4,B75&lt;&gt;0),"Angaben Beschichtungs-Anteil unplausibel",
"Angaben sind plausibel"))))))))</f>
        <v/>
      </c>
      <c r="C76" s="741"/>
      <c r="D76" s="742"/>
      <c r="E76" s="250" t="s">
        <v>2208</v>
      </c>
      <c r="F76" s="740" t="str">
        <f>IF(OR(B33='Dropdown Auswahl'!G16,F66="",F66='DD FD'!$C$3),"",
IF(OR(F68="",F68=0),"Gewicht des Bestandteils fehlt",
IF(OR(F69="",F69='DD FD'!$D$3),"Fraktion nicht ausgewählt",
IF(OR(F70="",F70='DD FD'!$F$3,F72="",F72='DD FD'!$F$3,F74="",F74='DD FD'!$V$3),"Material/Beschichtung nicht vollständig",
IF((F71+F73+F75)&lt;&gt;100,"Summe der Anteile ungleich 100%",
IF(AND(F70='DD FD'!$F$4,F71&lt;&gt;0),"Angaben Virgin-Anteil unplausibel",
IF(AND(F72='DD FD'!$N$4,F73&lt;&gt;0),"Angaben Sekundär-Anteil unplausibel",
IF(AND(F74='DD FD'!$V$4,F75&lt;&gt;0),"Angaben Beschichtungs-Anteil unplausibel",
"Angaben sind plausibel"))))))))</f>
        <v/>
      </c>
      <c r="G76" s="741"/>
      <c r="H76" s="742"/>
      <c r="I76" s="250" t="s">
        <v>2208</v>
      </c>
      <c r="J76" s="740" t="str">
        <f>IF(OR(B33='Dropdown Auswahl'!K16,J66="",J66='DD FD'!$C$3),"",
IF(OR(J68="",J68=0),"Gewicht des Bestandteils fehlt",
IF(OR(J69="",J69='DD FD'!$D$3),"Fraktion nicht ausgewählt",
IF(OR(J70="",J70='DD FD'!$F$3,J72="",J72='DD FD'!$F$3,J74="",J74='DD FD'!$V$3),"Material/Beschichtung nicht vollständig",
IF((J71+J73+J75)&lt;&gt;100,"Summe der Anteile ungleich 100%",
IF(AND(J70='DD FD'!$F$4,J71&lt;&gt;0),"Angaben Virgin-Anteil unplausibel",
IF(AND(J72='DD FD'!$N$4,J73&lt;&gt;0),"Angaben Sekundär-Anteil unplausibel",
IF(AND(J74='DD FD'!$V$4,J75&lt;&gt;0),"Angaben Beschichtungs-Anteil unplausibel",
"Angaben sind plausibel"))))))))</f>
        <v/>
      </c>
      <c r="K76" s="741"/>
      <c r="L76" s="742"/>
    </row>
    <row r="77" spans="1:18" ht="16.5" thickBot="1" x14ac:dyDescent="0.25">
      <c r="A77" s="749" t="s">
        <v>2310</v>
      </c>
      <c r="B77" s="750"/>
      <c r="C77" s="750"/>
      <c r="D77" s="750"/>
      <c r="E77" s="750"/>
      <c r="F77" s="750"/>
      <c r="G77" s="750"/>
      <c r="H77" s="750"/>
      <c r="I77" s="750"/>
      <c r="J77" s="750"/>
      <c r="K77" s="750"/>
      <c r="L77" s="751"/>
    </row>
    <row r="78" spans="1:18" ht="16.5" thickBot="1" x14ac:dyDescent="0.3">
      <c r="A78" s="720" t="s">
        <v>2309</v>
      </c>
      <c r="B78" s="721"/>
      <c r="C78" s="721"/>
      <c r="D78" s="721"/>
      <c r="E78" s="721"/>
      <c r="F78" s="721"/>
      <c r="G78" s="721"/>
      <c r="H78" s="721"/>
      <c r="I78" s="752" t="s">
        <v>1992</v>
      </c>
      <c r="J78" s="753"/>
      <c r="K78" s="753"/>
      <c r="L78" s="754"/>
    </row>
    <row r="79" spans="1:18" ht="15.75" x14ac:dyDescent="0.25">
      <c r="A79" s="185" t="s">
        <v>1993</v>
      </c>
      <c r="B79" s="729">
        <f>IF(D36&lt;&gt;2,P40+P52+P64,0)</f>
        <v>0</v>
      </c>
      <c r="C79" s="730"/>
      <c r="D79" s="170" t="s">
        <v>3256</v>
      </c>
      <c r="E79" s="238" t="s">
        <v>859</v>
      </c>
      <c r="F79" s="729">
        <f>IF(D36&lt;&gt;2,R40+R52+R64,0)</f>
        <v>0</v>
      </c>
      <c r="G79" s="730"/>
      <c r="H79" s="173" t="s">
        <v>3256</v>
      </c>
      <c r="I79" s="185" t="s">
        <v>2098</v>
      </c>
      <c r="J79" s="738" t="str">
        <f>IF(Artikeldatenblatt!B67="","",IF(Artikeldatenblatt!C67="KG",Artikeldatenblatt!B67*1000,Artikeldatenblatt!B67))</f>
        <v/>
      </c>
      <c r="K79" s="739"/>
      <c r="L79" s="168" t="s">
        <v>3256</v>
      </c>
    </row>
    <row r="80" spans="1:18" ht="15.75" x14ac:dyDescent="0.25">
      <c r="A80" s="186" t="s">
        <v>2014</v>
      </c>
      <c r="B80" s="733">
        <f>IF(D36&lt;&gt;2,P41+P53+P65,0)</f>
        <v>0</v>
      </c>
      <c r="C80" s="734"/>
      <c r="D80" s="171" t="s">
        <v>3256</v>
      </c>
      <c r="E80" s="239" t="s">
        <v>2018</v>
      </c>
      <c r="F80" s="733">
        <f>IF(D36&lt;&gt;2,R41+R53+R65,0)</f>
        <v>0</v>
      </c>
      <c r="G80" s="734"/>
      <c r="H80" s="174" t="s">
        <v>3256</v>
      </c>
      <c r="I80" s="186" t="s">
        <v>2099</v>
      </c>
      <c r="J80" s="737" t="str">
        <f>IF(Artikeldatenblatt!E35="","",Artikeldatenblatt!E35)</f>
        <v/>
      </c>
      <c r="K80" s="736"/>
      <c r="L80" s="169" t="s">
        <v>3256</v>
      </c>
    </row>
    <row r="81" spans="1:12" ht="15.75" x14ac:dyDescent="0.25">
      <c r="A81" s="186" t="s">
        <v>2319</v>
      </c>
      <c r="B81" s="733">
        <f>IF(D36&lt;&gt;2,P42+P54+P66,0)</f>
        <v>0</v>
      </c>
      <c r="C81" s="734"/>
      <c r="D81" s="171" t="s">
        <v>3256</v>
      </c>
      <c r="E81" s="239" t="s">
        <v>2016</v>
      </c>
      <c r="F81" s="733">
        <f>IF(D36&lt;&gt;2,R42+R54+R66,0)</f>
        <v>0</v>
      </c>
      <c r="G81" s="734"/>
      <c r="H81" s="174" t="s">
        <v>3256</v>
      </c>
      <c r="I81" s="186" t="s">
        <v>2100</v>
      </c>
      <c r="J81" s="735" t="str">
        <f>IF(SUM(B79:C82,F79:G82)=0,"",SUM(B79:C82,F79:G82))</f>
        <v/>
      </c>
      <c r="K81" s="736"/>
      <c r="L81" s="169" t="s">
        <v>3256</v>
      </c>
    </row>
    <row r="82" spans="1:12" ht="16.5" thickBot="1" x14ac:dyDescent="0.3">
      <c r="A82" s="187" t="s">
        <v>2015</v>
      </c>
      <c r="B82" s="731">
        <f>IF(D36&lt;&gt;2,P43+P55+P67,0)</f>
        <v>0</v>
      </c>
      <c r="C82" s="732"/>
      <c r="D82" s="172" t="s">
        <v>3256</v>
      </c>
      <c r="E82" s="240" t="s">
        <v>2017</v>
      </c>
      <c r="F82" s="731">
        <f>IF(D36&lt;&gt;2,R43+R55+R67,0)</f>
        <v>0</v>
      </c>
      <c r="G82" s="732"/>
      <c r="H82" s="175" t="s">
        <v>3256</v>
      </c>
      <c r="I82" s="187" t="s">
        <v>1995</v>
      </c>
      <c r="J82" s="726" t="str">
        <f>IF(OR(J79="",J80="",J81=""),"Plausibilitätsprüfung nicht möglich",
IF(OR((J80+J81)&gt;(J79*1.05),(J80+J81)&lt;(J79*0.95)),"Gewichte nicht plausibel","Gewichte plausibel"))</f>
        <v>Plausibilitätsprüfung nicht möglich</v>
      </c>
      <c r="K82" s="727"/>
      <c r="L82" s="728"/>
    </row>
  </sheetData>
  <sheetProtection password="914A" sheet="1" objects="1" scenarios="1"/>
  <mergeCells count="214">
    <mergeCell ref="A9:F9"/>
    <mergeCell ref="B27:D27"/>
    <mergeCell ref="B34:D34"/>
    <mergeCell ref="B32:D32"/>
    <mergeCell ref="J59:L59"/>
    <mergeCell ref="A37:L37"/>
    <mergeCell ref="A38:L38"/>
    <mergeCell ref="A39:D39"/>
    <mergeCell ref="E39:H39"/>
    <mergeCell ref="I39:L39"/>
    <mergeCell ref="F40:H40"/>
    <mergeCell ref="F58:G58"/>
    <mergeCell ref="J42:K42"/>
    <mergeCell ref="J46:L46"/>
    <mergeCell ref="B49:C49"/>
    <mergeCell ref="B47:C47"/>
    <mergeCell ref="B48:D48"/>
    <mergeCell ref="B42:C42"/>
    <mergeCell ref="B44:D44"/>
    <mergeCell ref="B45:C45"/>
    <mergeCell ref="B46:D46"/>
    <mergeCell ref="A51:L51"/>
    <mergeCell ref="A52:D52"/>
    <mergeCell ref="E52:H52"/>
    <mergeCell ref="DK1:DU1"/>
    <mergeCell ref="AD1:AM1"/>
    <mergeCell ref="AN1:AW1"/>
    <mergeCell ref="AX1:BG1"/>
    <mergeCell ref="BH1:BR1"/>
    <mergeCell ref="BS1:CC1"/>
    <mergeCell ref="O1:T1"/>
    <mergeCell ref="U1:AC1"/>
    <mergeCell ref="CD1:CN1"/>
    <mergeCell ref="CO1:CY1"/>
    <mergeCell ref="J61:L61"/>
    <mergeCell ref="B58:C58"/>
    <mergeCell ref="F60:G60"/>
    <mergeCell ref="J60:K60"/>
    <mergeCell ref="B61:D61"/>
    <mergeCell ref="B36:C36"/>
    <mergeCell ref="E26:L28"/>
    <mergeCell ref="E29:L31"/>
    <mergeCell ref="CZ1:DJ1"/>
    <mergeCell ref="B11:F11"/>
    <mergeCell ref="B12:D12"/>
    <mergeCell ref="I10:L10"/>
    <mergeCell ref="G9:L9"/>
    <mergeCell ref="G10:H10"/>
    <mergeCell ref="G11:H11"/>
    <mergeCell ref="G12:H12"/>
    <mergeCell ref="I11:L11"/>
    <mergeCell ref="I12:L12"/>
    <mergeCell ref="B10:F10"/>
    <mergeCell ref="F42:G42"/>
    <mergeCell ref="K20:L20"/>
    <mergeCell ref="K21:L21"/>
    <mergeCell ref="K24:L24"/>
    <mergeCell ref="K23:L23"/>
    <mergeCell ref="I52:L52"/>
    <mergeCell ref="B57:D57"/>
    <mergeCell ref="F57:H57"/>
    <mergeCell ref="J57:L57"/>
    <mergeCell ref="B53:D53"/>
    <mergeCell ref="F53:H53"/>
    <mergeCell ref="B56:C56"/>
    <mergeCell ref="F56:G56"/>
    <mergeCell ref="J56:K56"/>
    <mergeCell ref="J55:K55"/>
    <mergeCell ref="A1:L1"/>
    <mergeCell ref="B2:L2"/>
    <mergeCell ref="A3:F3"/>
    <mergeCell ref="G3:L3"/>
    <mergeCell ref="A4:F4"/>
    <mergeCell ref="I8:L8"/>
    <mergeCell ref="G4:L4"/>
    <mergeCell ref="B7:D7"/>
    <mergeCell ref="B8:D8"/>
    <mergeCell ref="I5:L5"/>
    <mergeCell ref="I6:L6"/>
    <mergeCell ref="I7:L7"/>
    <mergeCell ref="B5:F5"/>
    <mergeCell ref="B6:F6"/>
    <mergeCell ref="G5:H5"/>
    <mergeCell ref="G6:H6"/>
    <mergeCell ref="G7:H7"/>
    <mergeCell ref="G8:H8"/>
    <mergeCell ref="G13:L13"/>
    <mergeCell ref="G15:H15"/>
    <mergeCell ref="I15:L15"/>
    <mergeCell ref="G16:H16"/>
    <mergeCell ref="I16:L16"/>
    <mergeCell ref="G17:H17"/>
    <mergeCell ref="I17:L17"/>
    <mergeCell ref="G18:L18"/>
    <mergeCell ref="G14:L14"/>
    <mergeCell ref="B16:F16"/>
    <mergeCell ref="B17:D17"/>
    <mergeCell ref="B18:D18"/>
    <mergeCell ref="J44:L44"/>
    <mergeCell ref="J45:K45"/>
    <mergeCell ref="F45:G45"/>
    <mergeCell ref="B26:D26"/>
    <mergeCell ref="A19:F19"/>
    <mergeCell ref="B20:F21"/>
    <mergeCell ref="B22:F24"/>
    <mergeCell ref="G19:L19"/>
    <mergeCell ref="G20:J20"/>
    <mergeCell ref="G21:J21"/>
    <mergeCell ref="E35:L36"/>
    <mergeCell ref="E32:L34"/>
    <mergeCell ref="A29:D29"/>
    <mergeCell ref="K22:L22"/>
    <mergeCell ref="G24:J24"/>
    <mergeCell ref="G23:J23"/>
    <mergeCell ref="G22:J22"/>
    <mergeCell ref="F44:H44"/>
    <mergeCell ref="A22:A24"/>
    <mergeCell ref="A20:A21"/>
    <mergeCell ref="B13:D13"/>
    <mergeCell ref="A14:F14"/>
    <mergeCell ref="B15:F15"/>
    <mergeCell ref="A77:L77"/>
    <mergeCell ref="A25:L25"/>
    <mergeCell ref="A78:H78"/>
    <mergeCell ref="I78:L78"/>
    <mergeCell ref="B35:D35"/>
    <mergeCell ref="B33:D33"/>
    <mergeCell ref="B31:D31"/>
    <mergeCell ref="B30:D30"/>
    <mergeCell ref="B28:D28"/>
    <mergeCell ref="F50:H50"/>
    <mergeCell ref="J50:L50"/>
    <mergeCell ref="B63:D63"/>
    <mergeCell ref="F63:H63"/>
    <mergeCell ref="F48:H48"/>
    <mergeCell ref="B43:C43"/>
    <mergeCell ref="F43:G43"/>
    <mergeCell ref="J43:K43"/>
    <mergeCell ref="F61:H61"/>
    <mergeCell ref="J66:L66"/>
    <mergeCell ref="J68:K68"/>
    <mergeCell ref="F74:H74"/>
    <mergeCell ref="J82:L82"/>
    <mergeCell ref="B40:D40"/>
    <mergeCell ref="J40:L40"/>
    <mergeCell ref="B79:C79"/>
    <mergeCell ref="F82:G82"/>
    <mergeCell ref="F81:G81"/>
    <mergeCell ref="F80:G80"/>
    <mergeCell ref="F79:G79"/>
    <mergeCell ref="B82:C82"/>
    <mergeCell ref="B81:C81"/>
    <mergeCell ref="B80:C80"/>
    <mergeCell ref="J81:K81"/>
    <mergeCell ref="J80:K80"/>
    <mergeCell ref="J79:K79"/>
    <mergeCell ref="J63:L63"/>
    <mergeCell ref="B76:D76"/>
    <mergeCell ref="F76:H76"/>
    <mergeCell ref="J76:L76"/>
    <mergeCell ref="J58:K58"/>
    <mergeCell ref="B59:D59"/>
    <mergeCell ref="B60:C60"/>
    <mergeCell ref="B50:D50"/>
    <mergeCell ref="F59:H59"/>
    <mergeCell ref="B69:C69"/>
    <mergeCell ref="B75:C75"/>
    <mergeCell ref="F75:G75"/>
    <mergeCell ref="B70:D70"/>
    <mergeCell ref="F70:H70"/>
    <mergeCell ref="B66:D66"/>
    <mergeCell ref="F66:H66"/>
    <mergeCell ref="B68:C68"/>
    <mergeCell ref="F68:G68"/>
    <mergeCell ref="B62:C62"/>
    <mergeCell ref="F62:G62"/>
    <mergeCell ref="A64:L64"/>
    <mergeCell ref="A65:D65"/>
    <mergeCell ref="J70:L70"/>
    <mergeCell ref="E65:H65"/>
    <mergeCell ref="I65:L65"/>
    <mergeCell ref="J75:K75"/>
    <mergeCell ref="J62:K62"/>
    <mergeCell ref="B73:C73"/>
    <mergeCell ref="F73:G73"/>
    <mergeCell ref="J73:K73"/>
    <mergeCell ref="B74:D74"/>
    <mergeCell ref="J74:L74"/>
    <mergeCell ref="B71:C71"/>
    <mergeCell ref="F71:G71"/>
    <mergeCell ref="J71:K71"/>
    <mergeCell ref="B72:D72"/>
    <mergeCell ref="F72:H72"/>
    <mergeCell ref="J72:L72"/>
    <mergeCell ref="B41:C41"/>
    <mergeCell ref="F41:G41"/>
    <mergeCell ref="J41:K41"/>
    <mergeCell ref="B54:C54"/>
    <mergeCell ref="F54:G54"/>
    <mergeCell ref="J54:K54"/>
    <mergeCell ref="B67:C67"/>
    <mergeCell ref="F67:G67"/>
    <mergeCell ref="J67:K67"/>
    <mergeCell ref="F46:H46"/>
    <mergeCell ref="F47:G47"/>
    <mergeCell ref="F55:G55"/>
    <mergeCell ref="J53:L53"/>
    <mergeCell ref="B55:C55"/>
    <mergeCell ref="F69:G69"/>
    <mergeCell ref="J69:K69"/>
    <mergeCell ref="F49:G49"/>
    <mergeCell ref="J47:K47"/>
    <mergeCell ref="J48:L48"/>
    <mergeCell ref="J49:K49"/>
  </mergeCells>
  <conditionalFormatting sqref="B5 B20 I5 B22">
    <cfRule type="expression" dxfId="157" priority="398">
      <formula>B5=""</formula>
    </cfRule>
  </conditionalFormatting>
  <conditionalFormatting sqref="B6">
    <cfRule type="expression" dxfId="156" priority="371">
      <formula>B6=""</formula>
    </cfRule>
  </conditionalFormatting>
  <conditionalFormatting sqref="I6:I8">
    <cfRule type="expression" dxfId="155" priority="338">
      <formula>I6=""</formula>
    </cfRule>
  </conditionalFormatting>
  <conditionalFormatting sqref="I10">
    <cfRule type="expression" dxfId="154" priority="321">
      <formula>I10=""</formula>
    </cfRule>
  </conditionalFormatting>
  <conditionalFormatting sqref="I11">
    <cfRule type="expression" dxfId="153" priority="320">
      <formula>I11=""</formula>
    </cfRule>
  </conditionalFormatting>
  <conditionalFormatting sqref="I12">
    <cfRule type="expression" dxfId="152" priority="319">
      <formula>I12=""</formula>
    </cfRule>
  </conditionalFormatting>
  <conditionalFormatting sqref="I15">
    <cfRule type="expression" dxfId="151" priority="316">
      <formula>I15=""</formula>
    </cfRule>
  </conditionalFormatting>
  <conditionalFormatting sqref="I16">
    <cfRule type="expression" dxfId="150" priority="315">
      <formula>I16=""</formula>
    </cfRule>
  </conditionalFormatting>
  <conditionalFormatting sqref="I17">
    <cfRule type="expression" dxfId="149" priority="314">
      <formula>I17=""</formula>
    </cfRule>
  </conditionalFormatting>
  <conditionalFormatting sqref="K20">
    <cfRule type="expression" dxfId="148" priority="302">
      <formula>K20=""</formula>
    </cfRule>
  </conditionalFormatting>
  <conditionalFormatting sqref="K21">
    <cfRule type="expression" dxfId="147" priority="301">
      <formula>K21=""</formula>
    </cfRule>
  </conditionalFormatting>
  <conditionalFormatting sqref="K22">
    <cfRule type="expression" dxfId="146" priority="300">
      <formula>K22=""</formula>
    </cfRule>
  </conditionalFormatting>
  <conditionalFormatting sqref="K23">
    <cfRule type="expression" dxfId="145" priority="299">
      <formula>K23=""</formula>
    </cfRule>
  </conditionalFormatting>
  <conditionalFormatting sqref="K24">
    <cfRule type="expression" dxfId="144" priority="298">
      <formula>K24=""</formula>
    </cfRule>
  </conditionalFormatting>
  <conditionalFormatting sqref="J82:L82">
    <cfRule type="expression" dxfId="143" priority="271">
      <formula>$J$82="Plausibilitätsprüfung nicht möglich"</formula>
    </cfRule>
    <cfRule type="expression" dxfId="142" priority="272">
      <formula>$J$82="Gewichte nicht plausibel"</formula>
    </cfRule>
    <cfRule type="expression" dxfId="141" priority="273">
      <formula>$J$82="Gewichte plausibel"</formula>
    </cfRule>
  </conditionalFormatting>
  <conditionalFormatting sqref="B50:D50">
    <cfRule type="expression" dxfId="140" priority="242">
      <formula>B50="Angaben sind plausibel"</formula>
    </cfRule>
  </conditionalFormatting>
  <conditionalFormatting sqref="F50:H50">
    <cfRule type="expression" dxfId="139" priority="72">
      <formula>F50="Angaben sind plausibel"</formula>
    </cfRule>
  </conditionalFormatting>
  <conditionalFormatting sqref="J50:L50">
    <cfRule type="expression" dxfId="138" priority="69">
      <formula>J50="Angaben sind plausibel"</formula>
    </cfRule>
  </conditionalFormatting>
  <conditionalFormatting sqref="F63:H63">
    <cfRule type="expression" dxfId="137" priority="82">
      <formula>F63="Angaben sind plausibel"</formula>
    </cfRule>
  </conditionalFormatting>
  <conditionalFormatting sqref="J63:L63">
    <cfRule type="expression" dxfId="136" priority="62">
      <formula>J63="Angaben sind plausibel"</formula>
    </cfRule>
  </conditionalFormatting>
  <conditionalFormatting sqref="B63:D63">
    <cfRule type="expression" dxfId="135" priority="59">
      <formula>B63="Angaben sind plausibel"</formula>
    </cfRule>
  </conditionalFormatting>
  <conditionalFormatting sqref="J63:L63">
    <cfRule type="expression" dxfId="134" priority="54">
      <formula>J63="Angaben sind plausibel"</formula>
    </cfRule>
  </conditionalFormatting>
  <conditionalFormatting sqref="B76:D76">
    <cfRule type="expression" dxfId="133" priority="52">
      <formula>B76="Angaben sind plausibel"</formula>
    </cfRule>
  </conditionalFormatting>
  <conditionalFormatting sqref="F76:H76">
    <cfRule type="expression" dxfId="132" priority="49">
      <formula>F76="Angaben sind plausibel"</formula>
    </cfRule>
  </conditionalFormatting>
  <conditionalFormatting sqref="J76:L76">
    <cfRule type="expression" dxfId="131" priority="46">
      <formula>J76="Angaben sind plausibel"</formula>
    </cfRule>
  </conditionalFormatting>
  <conditionalFormatting sqref="B28:D28">
    <cfRule type="expression" dxfId="130" priority="26">
      <formula>$B$28=""</formula>
    </cfRule>
  </conditionalFormatting>
  <conditionalFormatting sqref="A41:L41 A54:L54 A67:L67">
    <cfRule type="expression" dxfId="129" priority="2">
      <formula>$D$36&lt;&gt;3</formula>
    </cfRule>
  </conditionalFormatting>
  <dataValidations xWindow="534" yWindow="466" count="36">
    <dataValidation allowBlank="1" showErrorMessage="1" promptTitle="Weitere Lieferanten" prompt="Bitte links aufklappen" sqref="A5:B6 A10:B11 H6:H8 I10:I12 I5:I8 A7:A8 A12:A13 E7:E8 B2 A22:B22 E12:E13 A2:A3 I15:I17 A15:B16 A17:A18 E17:E18 H12 H17 G3:G24 A20:B20 K20:K24" xr:uid="{220EA79C-636A-4C2C-86F1-C72D4638D895}"/>
    <dataValidation type="decimal" allowBlank="1" showInputMessage="1" showErrorMessage="1" sqref="F79:G82 B79:C82" xr:uid="{759C6F18-E0A7-4EB4-B163-CB223F70A6BA}">
      <formula1>0</formula1>
      <formula2>99999.9999</formula2>
    </dataValidation>
    <dataValidation type="decimal" allowBlank="1" showInputMessage="1" showErrorMessage="1" sqref="J75:K75 F62:G62 J71:K71 J73:K73 F75:G75 F45:G45 F47:G47 J47:K47 F71:G71 F73:G73 F49:G49 J62:K62 J45:K45 J49:K49 F58:G58 F60:G60 J58:K58 J60:K60" xr:uid="{FEC54C2E-0407-451B-B7B4-1A38919EB967}">
      <formula1>0</formula1>
      <formula2>100</formula2>
    </dataValidation>
    <dataValidation type="list" allowBlank="1" showInputMessage="1" showErrorMessage="1" sqref="J43 F69 F43 F56 J56 J69" xr:uid="{49B18F9C-EB78-4640-9333-FCB2E1CC97B4}">
      <formula1>FD_Fraktion</formula1>
    </dataValidation>
    <dataValidation type="list" allowBlank="1" showInputMessage="1" showErrorMessage="1" sqref="F40:H40 J40:L40" xr:uid="{FA12455C-BD9A-4C11-8BE0-DC619CB7D6F6}">
      <formula1>FD_HK_Art</formula1>
    </dataValidation>
    <dataValidation type="list" allowBlank="1" showInputMessage="1" showErrorMessage="1" sqref="J53:L53 F53:H53" xr:uid="{C4E5BDB4-4AE8-498F-82FA-8C433D24DED6}">
      <formula1>FD_V_Art</formula1>
    </dataValidation>
    <dataValidation type="list" allowBlank="1" showInputMessage="1" showErrorMessage="1" sqref="J66:L66 F66:H66" xr:uid="{DDC691EC-B15E-470C-9298-6AC770518950}">
      <formula1>FD_E_Art</formula1>
    </dataValidation>
    <dataValidation type="list" allowBlank="1" showInputMessage="1" showErrorMessage="1" sqref="J48:L48 J74:L74 F48:H48 F74:H74 J61:L61 F61:H61" xr:uid="{EA72524B-F095-4F34-BC16-91A9ACBBA631}">
      <formula1>FD_BS</formula1>
    </dataValidation>
    <dataValidation type="list" allowBlank="1" showInputMessage="1" showErrorMessage="1" sqref="F70:H70 J70:L70" xr:uid="{F2CCE92C-3933-426B-8296-5EE8899A7547}">
      <formula1>IF(H69=1,FD_VM_PPK, IF(H69=2,FD_VM_KS, IF(H69=3,FD_VM_WB, IF(H69=4,FD_VM_AL, IF(H69=5,FD_VM_GL, IF(H69=6,FD_VM_NM, IF(H69=7,FD_VM_GKV, IF(H69=8,FD_VM_SV, $F$20))))))))</formula1>
    </dataValidation>
    <dataValidation type="list" allowBlank="1" showInputMessage="1" showErrorMessage="1" sqref="F72:H72 J72:L72" xr:uid="{0979DCDC-D94B-4E7A-A949-F913DEBDD8B9}">
      <formula1>IF(H69=1,FD_SM_PPK, IF(H69=2,FD_SM_KS, IF(H69=3,FD_SM_WB, IF(H69=4,FD_SM_AL, IF(H69=5,FD_SM_GL, IF(H69=6,FD_SM_NM,$F$20))))))</formula1>
    </dataValidation>
    <dataValidation type="decimal" allowBlank="1" showInputMessage="1" showErrorMessage="1" errorTitle="Beschichtung" error="Wenn keine Beschichtung angegeben ist kann auch kein prozentualer Anteil ungleich Null gepflegt werden." promptTitle="Anteil am Verpackungsbestandteil" prompt="Der Hauptkörper-Bestandteil einer Verpackung kann sich aus mehreren Materialien und einer Beschichtung zusammensetzen. _x000a_Angeben, aus wieviel % Beschichtung der Hauptkörper-Bestandteil besteht. " sqref="B49:C49" xr:uid="{6653E3DE-7C89-4A6E-915A-69F8FD804D00}">
      <formula1>0</formula1>
      <formula2>100</formula2>
    </dataValidation>
    <dataValidation type="textLength" allowBlank="1" showInputMessage="1" showErrorMessage="1" errorTitle="GTIN-Länge" error="GTINs müssen zwischen 8 und 14 Ziffern haben." promptTitle="GTIN für Verpackungsangaben" prompt="GTIN der Verkaufsmengeneinheit (sofern bereits bekannt)." sqref="B27:D27" xr:uid="{CFFB0EC4-05D1-464C-814B-5625CBA46FEF}">
      <formula1>8</formula1>
      <formula2>14</formula2>
    </dataValidation>
    <dataValidation allowBlank="1" showInputMessage="1" showErrorMessage="1" errorTitle="Beschichtung" error="Wenn keine Beschichtung angegeben ist kann auch kein prozentualer Anteil ungleich Null gepflegt werden." sqref="B50 F50 J50 B63 F63 J63 B76 F76 J76" xr:uid="{853A2208-DA71-41F7-8BF2-D07FB516F453}"/>
    <dataValidation type="decimal" allowBlank="1" showInputMessage="1" showErrorMessage="1" sqref="F68:G68 J55:K55 J42:K42 F42:G42 F55:G55 J68:K68" xr:uid="{FCF31752-F8FF-4023-A975-1E7032AA82F1}">
      <formula1>0.0001</formula1>
      <formula2>100000</formula2>
    </dataValidation>
    <dataValidation type="list" allowBlank="1" showInputMessage="1" showErrorMessage="1" promptTitle="Hauptkörper - Art" prompt="Wir unterscheiden 33 Arten von Hauptkörpern. Zutreffendes über Dropdown auswählen. _x000a_Übersicht aller Verpackungsarten finden Sie in der angehängten Ausfüllhilfe. " sqref="B40:D40" xr:uid="{3309A459-BAB1-4C5C-9503-0C0C2AB11758}">
      <formula1>FD_HK_Art</formula1>
    </dataValidation>
    <dataValidation type="decimal" allowBlank="1" showInputMessage="1" showErrorMessage="1" promptTitle="Gewicht des Bestandteils" prompt="Hier soll nur das Gewicht (in Gramm) dieses Bestandteils angegeben werden. _x000a_Nicht das Gesamtgewicht der Verpackung, das sich aus der Summe mehrerer Bestandteile zusammensetzt. " sqref="B42:C42 B55:C55 B68:C68" xr:uid="{97B66399-CB4B-4F18-B987-26E2979C4CF7}">
      <formula1>0.0001</formula1>
      <formula2>100000</formula2>
    </dataValidation>
    <dataValidation type="list" allowBlank="1" showInputMessage="1" showErrorMessage="1" promptTitle="Fraktion des Bestandteils" prompt="Über Dropdown eine der acht Fraktionen auswählen und damit das Material angeben, aus dem dieser Bestandteil besteht. " sqref="B43:C43 B56:C56 B69:C69" xr:uid="{57BDBC86-CDB9-4575-8B38-231B20C51FD5}">
      <formula1>FD_Fraktion</formula1>
    </dataValidation>
    <dataValidation type="decimal" allowBlank="1" showInputMessage="1" showErrorMessage="1" promptTitle="Anteil am Verpackungsbestandteil" prompt="Der Hauptkörper-Bestandteil einer Verpackung kann sich aus mehreren Materialien zusammensetzen. _x000a_Angeben, aus wieviel % Virgin-Material der Hauptkörper-Bestandteil besteht. " sqref="B45:C45" xr:uid="{92441B6F-89A0-4C81-A4BF-CF54F4AFE466}">
      <formula1>0</formula1>
      <formula2>100</formula2>
    </dataValidation>
    <dataValidation type="decimal" allowBlank="1" showInputMessage="1" showErrorMessage="1" promptTitle="Anteil am Verpackungsbestandteil" prompt="Der Hauptkörper-Bestandteil einer Verpackung kann sich aus mehreren Materialien zusammensetzen. _x000a_Angeben, aus wieviel % recyceltem Material der Hauptkörper-Bestandteil besteht. " sqref="B47:C47" xr:uid="{0D3706B8-54FB-4D9C-8EF9-2BDEE97B2B1F}">
      <formula1>0</formula1>
      <formula2>100</formula2>
    </dataValidation>
    <dataValidation type="list" allowBlank="1" showInputMessage="1" showErrorMessage="1" promptTitle="Beschichtung" prompt="Sofern der Hauptkörper-Bestandteil eine Beschichtung hat, entsprechende Beschichtungs-Art über Dropdown auswählen. _x000a_Wenn es keine Beschichtung gibt, &quot;keine&quot; auswählen._x000a_ " sqref="B48:D48" xr:uid="{915E804A-8A89-4A6C-9722-00756BEBA7AC}">
      <formula1>FD_BS</formula1>
    </dataValidation>
    <dataValidation type="list" allowBlank="1" showInputMessage="1" showErrorMessage="1" promptTitle="Verschluss/Deckel - Art" prompt="Wir unterscheiden 25 Arten von Verschlüssen und Decklen. Zutreffendes über Dropdown auswählen. _x000a_Übersicht aller Verpackungsarten finden Sie in der angehängten Ausfüllhilfe. " sqref="B53:D53" xr:uid="{BB1263C8-E1A3-445B-A127-8986A761B286}">
      <formula1>FD_V_Art</formula1>
    </dataValidation>
    <dataValidation type="list" allowBlank="1" showInputMessage="1" showErrorMessage="1" promptTitle="Virgin-Material" prompt="Material, das zum ersten Mal verwendet wird. Ist in dem Verpackungsbestandteil kein Virgin-Material enthalten so ist &quot;Kein Virgin-Anteil, nur recyceltes _x000a_Material&quot; auszuwählen." sqref="B70:D70" xr:uid="{D9B1F3C9-F8BD-4BD6-B4DE-1CDC279CF965}">
      <formula1>IF(D69=1,FD_VM_PPK, IF(D69=2,FD_VM_KS, IF(D69=3,FD_VM_WB, IF(D69=4,FD_VM_AL, IF(D69=5,FD_VM_GL, IF(D69=6,FD_VM_NM, IF(D69=7,FD_VM_GKV, IF(D69=8,FD_VM_SV, $F$20))))))))</formula1>
    </dataValidation>
    <dataValidation type="list" allowBlank="1" showInputMessage="1" showErrorMessage="1" promptTitle="Etikett/Sticker - Art" prompt="Wir unterscheiden 4 Arten von Etiketten und Stickern. Zutreffendes über Dropdown auswählen. _x000a_Übersicht aller Verpackungsarten finden Sie in der angehängten Ausfüllhilfe. " sqref="B66:D66" xr:uid="{2C366977-DE1F-4A4D-89BC-74FDA421B02B}">
      <formula1>FD_E_Art</formula1>
    </dataValidation>
    <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sqref="B72:D72" xr:uid="{358E2408-677E-4FF4-A702-AED6A6BFA8AC}">
      <formula1>IF(D69=1,FD_SM_PPK, IF(D69=2,FD_SM_KS, IF(D69=3,FD_SM_WB, IF(D69=4,FD_SM_AL, IF(D69=5,FD_SM_GL, IF(D69=6,FD_SM_NM,$F$20))))))</formula1>
    </dataValidation>
    <dataValidation type="decimal" allowBlank="1" showInputMessage="1" showErrorMessage="1" promptTitle="Anteil am Verpackungsbestandteil" prompt="Der Verschluss-Bestandteil einer Verpackung kann sich aus mehreren Materialien zusammensetzen. _x000a_Angeben, aus wieviel % Virgin-Material der Verschluss-Bestandteil besteht. " sqref="B58:C58" xr:uid="{AEA4E9B1-BB2A-4BEA-82D7-E97A996CB9BF}">
      <formula1>0</formula1>
      <formula2>100</formula2>
    </dataValidation>
    <dataValidation type="decimal" allowBlank="1" showInputMessage="1" showErrorMessage="1" promptTitle="Anteil am Verpackungsbestandteil" prompt="Der Verschluss-Bestandteil einer Verpackung kann sich aus mehreren Materialien zusammensetzen. _x000a_Angeben, aus wieviel % recyceltem Material der Verschluss-Bestandteil besteht. " sqref="B60:C60" xr:uid="{73AA2B54-7840-491D-BCFA-80BAE790A6D2}">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Virgin-Material der Etikett-Bestandteil besteht. " sqref="B71:C71" xr:uid="{AB1BA1B1-1631-43F0-8492-05C2AC47C1D7}">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recyceltem Material der Etikett-Bestandteil besteht. " sqref="B73:C73" xr:uid="{7E9B40CF-0895-4ABE-9376-5105A7CB7E1B}">
      <formula1>0</formula1>
      <formula2>100</formula2>
    </dataValidation>
    <dataValidation type="list" allowBlank="1" showInputMessage="1" showErrorMessage="1" promptTitle="Beschichtung" prompt="Sofern der Verschluss-Bestandteil eine Beschichtung hat, entsprechende Beschichtungs-Art über Dropdown auswählen. _x000a_Wenn es keine Beschichtung gibt, &quot;keine&quot; auswählen." sqref="B61:D61" xr:uid="{34265C7F-7B79-42A7-B8EA-C1907D2D8A1B}">
      <formula1>FD_BS</formula1>
    </dataValidation>
    <dataValidation type="list" allowBlank="1" showInputMessage="1" showErrorMessage="1" promptTitle="Beschichtung" prompt="Sofern der Etikett-Bestandteil eine Beschichtung hat, entsprechende Beschichtungs-Art über Dropdown auswählen. _x000a_Wenn es keine Beschichtung gibt, &quot;keine&quot; auswählen." sqref="B74:D74" xr:uid="{736523DB-B40A-45DB-B0DD-5EF7D11DB7B2}">
      <formula1>FD_BS</formula1>
    </dataValidation>
    <dataValidation type="decimal" allowBlank="1" showInputMessage="1" showErrorMessage="1" promptTitle="Anteil am Verpackungsbestandteil" prompt="Der Verschluss-Bestandteil einer Verpackung kann sich aus mehreren Materialien und einer Beschichtung zusammensetzen. _x000a_Angeben, aus wieviel % Beschichtung der Etikett-Bestandteil besteht. " sqref="B62:C62" xr:uid="{D18FAE05-B89E-4BD1-BF96-871442F074C8}">
      <formula1>0</formula1>
      <formula2>100</formula2>
    </dataValidation>
    <dataValidation type="decimal" allowBlank="1" showInputMessage="1" showErrorMessage="1" promptTitle="Anteil am Verpackungsbestandteil" prompt="Der Etikett-Bestandteil einer Verpackung kann sich aus mehreren Materialien und einer Beschichtung zusammensetzen. _x000a_Angeben, aus wieviel % Beschichtung der Etikett-Bestandteil besteht. " sqref="B75:C75" xr:uid="{AB72DDEF-0759-4F5A-A4DD-237B54E0A8BF}">
      <formula1>0</formula1>
      <formula2>100</formula2>
    </dataValidation>
    <dataValidation allowBlank="1" showInputMessage="1" showErrorMessage="1" errorTitle="GTIN-Länge" error="GTINs müssen zwischen 8 und 14 Ziffern haben." promptTitle="Gültig ab" prompt="Bitte geben Sie grob das Gültigkeitsdatum an (dieses sollte vor der ersten Belieferung liegen)" sqref="B28:D28" xr:uid="{3841E479-D958-42C2-9248-2B8123B5D588}"/>
    <dataValidation type="list" allowBlank="1" showInputMessage="1" showErrorMessage="1" errorTitle="GTIN-Länge" error="GTINs müssen zwischen 8 und 14 Ziffern haben." promptTitle="GTIN für Verpackungsangaben" prompt="GTIN der Verkaufsmengeneinheit (sofern bereits bekannt)." sqref="B26:D26" xr:uid="{3B669A74-36FE-4BD9-9F84-ACEE060193F9}">
      <formula1>FD_Geschäftsvorfall</formula1>
    </dataValidation>
    <dataValidation type="list" allowBlank="1" showInputMessage="1" showErrorMessage="1" promptTitle="Lizenzierungspflicht (gesamt)" prompt="Wählen Sie hier aus ob ein Teil oder die gesamte Verpackung Lizenzierungspflichtig ist. Bepfandete Artikel sind z.B. grundsätzlich nicht Lizenzierungspflichtig. Hingegen sind z.B. nicht Restentleerte Kaffeekapseln teilweise nicht Lizenzierungspflichtig." sqref="B36:C36" xr:uid="{B1B50C16-54EA-49C0-9886-FDCA782F681A}">
      <formula1>FD_Lizenz</formula1>
    </dataValidation>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41 H41 L41 D54 H54 L54" xr:uid="{39475ECC-AFAA-411C-9CD0-451F7350A6D1}"/>
  </dataValidations>
  <hyperlinks>
    <hyperlink ref="E32:L34" r:id="rId1" display="Sollte dies nicht weiterhelfen, ziehen Sie bitte die Ausfüllhilfe für Eigenmarken (klick hier) zu Rate." xr:uid="{82FFF73B-B378-4472-B366-A171E95AA391}"/>
  </hyperlinks>
  <pageMargins left="0.7" right="0.7" top="0.78740157499999996" bottom="0.78740157499999996" header="0.3" footer="0.3"/>
  <pageSetup paperSize="9" scale="93" orientation="portrait" r:id="rId2"/>
  <extLst>
    <ext xmlns:x14="http://schemas.microsoft.com/office/spreadsheetml/2009/9/main" uri="{78C0D931-6437-407d-A8EE-F0AAD7539E65}">
      <x14:conditionalFormattings>
        <x14:conditionalFormatting xmlns:xm="http://schemas.microsoft.com/office/excel/2006/main">
          <x14:cfRule type="expression" priority="458" id="{9EFC0436-1425-4D13-A2F7-EC26FA053B39}">
            <xm:f>AND(B5&lt;&gt;"",B7='Dropdown Auswahl'!$B$2)</xm:f>
            <x14:dxf>
              <fill>
                <patternFill>
                  <bgColor theme="5" tint="0.39994506668294322"/>
                </patternFill>
              </fill>
            </x14:dxf>
          </x14:cfRule>
          <xm:sqref>B7</xm:sqref>
        </x14:conditionalFormatting>
        <x14:conditionalFormatting xmlns:xm="http://schemas.microsoft.com/office/excel/2006/main">
          <x14:cfRule type="expression" priority="366" id="{95167384-0458-4785-9516-F82E12BDE3F4}">
            <xm:f>AND(B5&lt;&gt;"",B8='Dropdown Auswahl'!$B$2)</xm:f>
            <x14:dxf>
              <fill>
                <patternFill>
                  <bgColor theme="5" tint="0.39994506668294322"/>
                </patternFill>
              </fill>
            </x14:dxf>
          </x14:cfRule>
          <xm:sqref>B8</xm:sqref>
        </x14:conditionalFormatting>
        <x14:conditionalFormatting xmlns:xm="http://schemas.microsoft.com/office/excel/2006/main">
          <x14:cfRule type="expression" priority="333" id="{80595FA2-F48A-4206-A45A-145D909F115D}">
            <xm:f>AND(B10&lt;&gt;"",B12='Dropdown Auswahl'!$B$2)</xm:f>
            <x14:dxf>
              <fill>
                <patternFill>
                  <bgColor theme="5" tint="0.39994506668294322"/>
                </patternFill>
              </fill>
            </x14:dxf>
          </x14:cfRule>
          <xm:sqref>B12</xm:sqref>
        </x14:conditionalFormatting>
        <x14:conditionalFormatting xmlns:xm="http://schemas.microsoft.com/office/excel/2006/main">
          <x14:cfRule type="expression" priority="329" id="{84336595-BA17-472E-9934-2F7643A585E5}">
            <xm:f>AND(B10&lt;&gt;"",B13='Dropdown Auswahl'!$B$2)</xm:f>
            <x14:dxf>
              <fill>
                <patternFill>
                  <bgColor theme="5" tint="0.39994506668294322"/>
                </patternFill>
              </fill>
            </x14:dxf>
          </x14:cfRule>
          <xm:sqref>B13</xm:sqref>
        </x14:conditionalFormatting>
        <x14:conditionalFormatting xmlns:xm="http://schemas.microsoft.com/office/excel/2006/main">
          <x14:cfRule type="expression" priority="327" id="{9CAFA9D8-F23D-496B-9153-88801B3CF339}">
            <xm:f>AND(B15&lt;&gt;"",B17='Dropdown Auswahl'!$B$2)</xm:f>
            <x14:dxf>
              <fill>
                <patternFill>
                  <bgColor theme="5" tint="0.39994506668294322"/>
                </patternFill>
              </fill>
            </x14:dxf>
          </x14:cfRule>
          <xm:sqref>B17</xm:sqref>
        </x14:conditionalFormatting>
        <x14:conditionalFormatting xmlns:xm="http://schemas.microsoft.com/office/excel/2006/main">
          <x14:cfRule type="expression" priority="323" id="{403E16F9-BC3C-4530-972B-24E403AF49EE}">
            <xm:f>AND(B15&lt;&gt;"",B18='Dropdown Auswahl'!$B$2)</xm:f>
            <x14:dxf>
              <fill>
                <patternFill>
                  <bgColor theme="5" tint="0.39994506668294322"/>
                </patternFill>
              </fill>
            </x14:dxf>
          </x14:cfRule>
          <xm:sqref>B18</xm:sqref>
        </x14:conditionalFormatting>
        <x14:conditionalFormatting xmlns:xm="http://schemas.microsoft.com/office/excel/2006/main">
          <x14:cfRule type="expression" priority="1" id="{FD6CB5A1-624B-44D5-A814-218031FF6135}">
            <xm:f>AND($B$30='Dropdown Auswahl'!$B$4,$B$31='Dropdown Auswahl'!$B$4,$B$33='Dropdown Auswahl'!$B$4)</xm:f>
            <x14:dxf>
              <fill>
                <patternFill patternType="darkDown">
                  <bgColor theme="0"/>
                </patternFill>
              </fill>
            </x14:dxf>
          </x14:cfRule>
          <xm:sqref>A67:A76 D54 H54 L54 L41 I68:I76 E68:E76 A50:B50 E50 I50 A63 E63 I63 A37:L40 A78:L82 A51:L53 A64:L66 A36:B36 A42:L49 A41:B41 D41:F41 H41:J41 A55:L62 A54:B54</xm:sqref>
        </x14:conditionalFormatting>
        <x14:conditionalFormatting xmlns:xm="http://schemas.microsoft.com/office/excel/2006/main">
          <x14:cfRule type="expression" priority="285" id="{9E2FC067-FFE9-4852-9F5F-BB0D2BCEA518}">
            <xm:f>OR(B30="",B30='Dropdown Auswahl'!$B$2)</xm:f>
            <x14:dxf>
              <fill>
                <patternFill>
                  <bgColor theme="5" tint="0.39994506668294322"/>
                </patternFill>
              </fill>
            </x14:dxf>
          </x14:cfRule>
          <xm:sqref>B30:D30</xm:sqref>
        </x14:conditionalFormatting>
        <x14:conditionalFormatting xmlns:xm="http://schemas.microsoft.com/office/excel/2006/main">
          <x14:cfRule type="expression" priority="284" id="{8EB5573E-8B47-49B5-B3BA-4CEFCBE47CE5}">
            <xm:f>OR(B31="",B31='Dropdown Auswahl'!$B$2)</xm:f>
            <x14:dxf>
              <fill>
                <patternFill>
                  <bgColor theme="5" tint="0.39994506668294322"/>
                </patternFill>
              </fill>
            </x14:dxf>
          </x14:cfRule>
          <xm:sqref>B31:D31</xm:sqref>
        </x14:conditionalFormatting>
        <x14:conditionalFormatting xmlns:xm="http://schemas.microsoft.com/office/excel/2006/main">
          <x14:cfRule type="expression" priority="283" id="{1003FFE8-C4DD-48EF-8ADF-ACCD765FC392}">
            <xm:f>OR(B33="",B33='Dropdown Auswahl'!$B$2)</xm:f>
            <x14:dxf>
              <fill>
                <patternFill>
                  <bgColor theme="5" tint="0.39994506668294322"/>
                </patternFill>
              </fill>
            </x14:dxf>
          </x14:cfRule>
          <xm:sqref>B33</xm:sqref>
        </x14:conditionalFormatting>
        <x14:conditionalFormatting xmlns:xm="http://schemas.microsoft.com/office/excel/2006/main">
          <x14:cfRule type="expression" priority="274" id="{537ADF13-8393-459D-8043-E6B760255185}">
            <xm:f>AND(OR(B40="",B40='DD FD'!$D$3),$B$30='Dropdown Auswahl'!$B$3)</xm:f>
            <x14:dxf>
              <fill>
                <patternFill>
                  <bgColor theme="5" tint="0.39994506668294322"/>
                </patternFill>
              </fill>
            </x14:dxf>
          </x14:cfRule>
          <xm:sqref>B40:D40</xm:sqref>
        </x14:conditionalFormatting>
        <x14:conditionalFormatting xmlns:xm="http://schemas.microsoft.com/office/excel/2006/main">
          <x14:cfRule type="expression" priority="171" id="{F8EF1660-846D-495D-A03C-7A1588B59D64}">
            <xm:f>$B$30='Dropdown Auswahl'!$B$4</xm:f>
            <x14:dxf>
              <fill>
                <patternFill patternType="darkDown">
                  <bgColor theme="0"/>
                </patternFill>
              </fill>
            </x14:dxf>
          </x14:cfRule>
          <xm:sqref>A38:L40 D41 H41 L41 A50:B50 E50 I50 A42:L49 A41:B41 E41:F41 I41:J41</xm:sqref>
        </x14:conditionalFormatting>
        <x14:conditionalFormatting xmlns:xm="http://schemas.microsoft.com/office/excel/2006/main">
          <x14:cfRule type="expression" priority="65" id="{EA3AE20D-1D68-4A31-ABD0-FF739B81789F}">
            <xm:f>$B$31='Dropdown Auswahl'!$B$4</xm:f>
            <x14:dxf>
              <fill>
                <patternFill patternType="darkDown">
                  <bgColor theme="0"/>
                </patternFill>
              </fill>
            </x14:dxf>
          </x14:cfRule>
          <xm:sqref>A51:L53 D54 H54 L54 A55:L63 A54:B54</xm:sqref>
        </x14:conditionalFormatting>
        <x14:conditionalFormatting xmlns:xm="http://schemas.microsoft.com/office/excel/2006/main">
          <x14:cfRule type="expression" priority="269" id="{256B6E67-4EAC-429C-AFDC-4A2FC266AB3D}">
            <xm:f>AND(B42="",B40&lt;&gt;"",B40&lt;&gt;'DD FD'!$A$3)</xm:f>
            <x14:dxf>
              <fill>
                <patternFill>
                  <bgColor theme="5" tint="0.39994506668294322"/>
                </patternFill>
              </fill>
            </x14:dxf>
          </x14:cfRule>
          <xm:sqref>B42:C42</xm:sqref>
        </x14:conditionalFormatting>
        <x14:conditionalFormatting xmlns:xm="http://schemas.microsoft.com/office/excel/2006/main">
          <x14:cfRule type="expression" priority="265" id="{F4873573-E751-46B5-A141-16C688DEB0B0}">
            <xm:f>AND(OR(B44="",B44='DD FD'!$F$3),B43&lt;&gt;"",B43&lt;&gt;'DD FD'!$D$3)</xm:f>
            <x14:dxf>
              <fill>
                <patternFill>
                  <bgColor theme="5" tint="0.39994506668294322"/>
                </patternFill>
              </fill>
            </x14:dxf>
          </x14:cfRule>
          <xm:sqref>B44:D44</xm:sqref>
        </x14:conditionalFormatting>
        <x14:conditionalFormatting xmlns:xm="http://schemas.microsoft.com/office/excel/2006/main">
          <x14:cfRule type="expression" priority="606" id="{5967FA25-79EC-46D2-9129-1EEB651FF659}">
            <xm:f>AND(B43&lt;&gt;"",B43&lt;&gt;'DD FD'!$D$3,B45="",B44&lt;&gt;'DD FD'!$F$4,B44&lt;&gt;'DD FD'!$F$21)</xm:f>
            <x14:dxf>
              <fill>
                <patternFill>
                  <bgColor theme="5" tint="0.39994506668294322"/>
                </patternFill>
              </fill>
            </x14:dxf>
          </x14:cfRule>
          <xm:sqref>B45:C45</xm:sqref>
        </x14:conditionalFormatting>
        <x14:conditionalFormatting xmlns:xm="http://schemas.microsoft.com/office/excel/2006/main">
          <x14:cfRule type="expression" priority="263" id="{68383C10-F3AC-4FF8-AE61-631C0D591444}">
            <xm:f>AND(OR(B46="",B46='DD FD'!$F$3),B43&lt;&gt;"",B43&lt;&gt;'DD FD'!$D$3)</xm:f>
            <x14:dxf>
              <fill>
                <patternFill>
                  <bgColor theme="5" tint="0.39994506668294322"/>
                </patternFill>
              </fill>
            </x14:dxf>
          </x14:cfRule>
          <xm:sqref>B46:D46</xm:sqref>
        </x14:conditionalFormatting>
        <x14:conditionalFormatting xmlns:xm="http://schemas.microsoft.com/office/excel/2006/main">
          <x14:cfRule type="expression" priority="262" id="{109727DF-DBE9-4EDD-8482-E6A5BAD5E7AA}">
            <xm:f>AND(B43&lt;&gt;"",B43&lt;&gt;'DD FD'!$D$3,B47="",B46&lt;&gt;'DD FD'!$N$4,B46&lt;&gt;'DD FD'!$F$21)</xm:f>
            <x14:dxf>
              <fill>
                <patternFill>
                  <bgColor theme="5" tint="0.39994506668294322"/>
                </patternFill>
              </fill>
            </x14:dxf>
          </x14:cfRule>
          <xm:sqref>B47:C47</xm:sqref>
        </x14:conditionalFormatting>
        <x14:conditionalFormatting xmlns:xm="http://schemas.microsoft.com/office/excel/2006/main">
          <x14:cfRule type="expression" priority="261" id="{34020346-CEA7-43F4-93E8-42462948C042}">
            <xm:f>AND(OR(B48="",B48='DD FD'!$V$3),B43&lt;&gt;"",B43&lt;&gt;'DD FD'!$D$3)</xm:f>
            <x14:dxf>
              <fill>
                <patternFill>
                  <bgColor theme="5" tint="0.39994506668294322"/>
                </patternFill>
              </fill>
            </x14:dxf>
          </x14:cfRule>
          <xm:sqref>B48:D48</xm:sqref>
        </x14:conditionalFormatting>
        <x14:conditionalFormatting xmlns:xm="http://schemas.microsoft.com/office/excel/2006/main">
          <x14:cfRule type="expression" priority="260" id="{4B99EACF-BA11-45EC-AB58-3DE49D076671}">
            <xm:f>AND(B49="",B48&lt;&gt;'DD FD'!$V$4,B43&lt;&gt;"",B43&lt;&gt;'DD FD'!$D$3)</xm:f>
            <x14:dxf>
              <fill>
                <patternFill>
                  <bgColor theme="5" tint="0.39994506668294322"/>
                </patternFill>
              </fill>
            </x14:dxf>
          </x14:cfRule>
          <xm:sqref>B49:C49</xm:sqref>
        </x14:conditionalFormatting>
        <x14:conditionalFormatting xmlns:xm="http://schemas.microsoft.com/office/excel/2006/main">
          <x14:cfRule type="expression" priority="259" id="{BD4042C4-A42C-453C-95EB-2A60569F4250}">
            <xm:f>AND(F42="",F40&lt;&gt;"",F40&lt;&gt;'DD FD'!$A$3)</xm:f>
            <x14:dxf>
              <fill>
                <patternFill>
                  <bgColor theme="5" tint="0.39994506668294322"/>
                </patternFill>
              </fill>
            </x14:dxf>
          </x14:cfRule>
          <xm:sqref>F42:G42</xm:sqref>
        </x14:conditionalFormatting>
        <x14:conditionalFormatting xmlns:xm="http://schemas.microsoft.com/office/excel/2006/main">
          <x14:cfRule type="expression" priority="255" id="{F4740ECD-F5E7-48BB-9013-7BA68071F5B1}">
            <xm:f>AND(OR(F44="",F44='DD FD'!$F$3),F43&lt;&gt;"",F43&lt;&gt;'DD FD'!$D$3)</xm:f>
            <x14:dxf>
              <fill>
                <patternFill>
                  <bgColor theme="5" tint="0.39994506668294322"/>
                </patternFill>
              </fill>
            </x14:dxf>
          </x14:cfRule>
          <xm:sqref>F44:H44</xm:sqref>
        </x14:conditionalFormatting>
        <x14:conditionalFormatting xmlns:xm="http://schemas.microsoft.com/office/excel/2006/main">
          <x14:cfRule type="expression" priority="257" id="{DE56639C-9CF8-45D1-8329-151443386B27}">
            <xm:f>AND(F43&lt;&gt;"",F43&lt;&gt;'DD FD'!$D$3,F45="",F44&lt;&gt;'DD FD'!$F$4,F44&lt;&gt;'DD FD'!$F$21)</xm:f>
            <x14:dxf>
              <fill>
                <patternFill>
                  <bgColor theme="5" tint="0.39994506668294322"/>
                </patternFill>
              </fill>
            </x14:dxf>
          </x14:cfRule>
          <xm:sqref>F45:G45</xm:sqref>
        </x14:conditionalFormatting>
        <x14:conditionalFormatting xmlns:xm="http://schemas.microsoft.com/office/excel/2006/main">
          <x14:cfRule type="expression" priority="254" id="{8718C493-6FB1-454A-821E-78C68BA10D78}">
            <xm:f>AND(OR(F46="",F46='DD FD'!$F$3),F43&lt;&gt;"",F43&lt;&gt;'DD FD'!$D$3)</xm:f>
            <x14:dxf>
              <fill>
                <patternFill>
                  <bgColor theme="5" tint="0.39994506668294322"/>
                </patternFill>
              </fill>
            </x14:dxf>
          </x14:cfRule>
          <xm:sqref>F46:H46</xm:sqref>
        </x14:conditionalFormatting>
        <x14:conditionalFormatting xmlns:xm="http://schemas.microsoft.com/office/excel/2006/main">
          <x14:cfRule type="expression" priority="253" id="{3CF64CDB-BE32-4D02-AE63-ECC6CE9FDC25}">
            <xm:f>AND(F43&lt;&gt;"",F43&lt;&gt;'DD FD'!$D$3,F47="",F46&lt;&gt;'DD FD'!$N$4,F46&lt;&gt;'DD FD'!$F$21)</xm:f>
            <x14:dxf>
              <fill>
                <patternFill>
                  <bgColor theme="5" tint="0.39994506668294322"/>
                </patternFill>
              </fill>
            </x14:dxf>
          </x14:cfRule>
          <xm:sqref>F47:G47</xm:sqref>
        </x14:conditionalFormatting>
        <x14:conditionalFormatting xmlns:xm="http://schemas.microsoft.com/office/excel/2006/main">
          <x14:cfRule type="expression" priority="252" id="{DCA6CCE7-C8C0-4443-9D4A-2285FEF5E1D8}">
            <xm:f>AND(OR(F48="",F48='DD FD'!$V$3),F43&lt;&gt;"",F43&lt;&gt;'DD FD'!$D$3)</xm:f>
            <x14:dxf>
              <fill>
                <patternFill>
                  <bgColor theme="5" tint="0.39994506668294322"/>
                </patternFill>
              </fill>
            </x14:dxf>
          </x14:cfRule>
          <xm:sqref>F48:H48</xm:sqref>
        </x14:conditionalFormatting>
        <x14:conditionalFormatting xmlns:xm="http://schemas.microsoft.com/office/excel/2006/main">
          <x14:cfRule type="expression" priority="251" id="{1BD9EED7-840F-4B7E-A9F5-D347633A0B15}">
            <xm:f>AND(F49="",F48&lt;&gt;'DD FD'!$V$4,F43&lt;&gt;"",F43&lt;&gt;'DD FD'!$D$3)</xm:f>
            <x14:dxf>
              <fill>
                <patternFill>
                  <bgColor theme="5" tint="0.39994506668294322"/>
                </patternFill>
              </fill>
            </x14:dxf>
          </x14:cfRule>
          <xm:sqref>F49:G49</xm:sqref>
        </x14:conditionalFormatting>
        <x14:conditionalFormatting xmlns:xm="http://schemas.microsoft.com/office/excel/2006/main">
          <x14:cfRule type="expression" priority="250" id="{5F5E57BA-AFEE-4E5C-A60C-36EEE40FD689}">
            <xm:f>AND(J42="",J40&lt;&gt;"",J40&lt;&gt;'DD FD'!$A$3)</xm:f>
            <x14:dxf>
              <fill>
                <patternFill>
                  <bgColor theme="5" tint="0.39994506668294322"/>
                </patternFill>
              </fill>
            </x14:dxf>
          </x14:cfRule>
          <xm:sqref>J42:K42</xm:sqref>
        </x14:conditionalFormatting>
        <x14:conditionalFormatting xmlns:xm="http://schemas.microsoft.com/office/excel/2006/main">
          <x14:cfRule type="expression" priority="247" id="{4B4E187B-5235-4E53-837F-25022645E6A1}">
            <xm:f>AND(OR(J44="",J44='DD FD'!$F$3),J43&lt;&gt;"",J43&lt;&gt;'DD FD'!$D$3)</xm:f>
            <x14:dxf>
              <fill>
                <patternFill>
                  <bgColor theme="5" tint="0.39994506668294322"/>
                </patternFill>
              </fill>
            </x14:dxf>
          </x14:cfRule>
          <xm:sqref>J44:L44</xm:sqref>
        </x14:conditionalFormatting>
        <x14:conditionalFormatting xmlns:xm="http://schemas.microsoft.com/office/excel/2006/main">
          <x14:cfRule type="expression" priority="249" id="{88DEB33D-4A5E-4E91-8909-D161545463A1}">
            <xm:f>AND(J43&lt;&gt;"",J43&lt;&gt;'DD FD'!$D$3,J45="",J44&lt;&gt;'DD FD'!$F$4,J44&lt;&gt;'DD FD'!$F$21)</xm:f>
            <x14:dxf>
              <fill>
                <patternFill>
                  <bgColor theme="5" tint="0.39994506668294322"/>
                </patternFill>
              </fill>
            </x14:dxf>
          </x14:cfRule>
          <xm:sqref>J45:K45</xm:sqref>
        </x14:conditionalFormatting>
        <x14:conditionalFormatting xmlns:xm="http://schemas.microsoft.com/office/excel/2006/main">
          <x14:cfRule type="expression" priority="246" id="{ED276CC5-1364-4A30-82CD-D46BB544C15B}">
            <xm:f>AND(OR(J46="",J46='DD FD'!$F$3),J43&lt;&gt;"",J43&lt;&gt;'DD FD'!$D$3)</xm:f>
            <x14:dxf>
              <fill>
                <patternFill>
                  <bgColor theme="5" tint="0.39994506668294322"/>
                </patternFill>
              </fill>
            </x14:dxf>
          </x14:cfRule>
          <xm:sqref>J46:L46</xm:sqref>
        </x14:conditionalFormatting>
        <x14:conditionalFormatting xmlns:xm="http://schemas.microsoft.com/office/excel/2006/main">
          <x14:cfRule type="expression" priority="245" id="{949EA201-0614-427B-B605-1F69FFBDF224}">
            <xm:f>AND(J43&lt;&gt;"",J43&lt;&gt;'DD FD'!$D$3,J47="",J46&lt;&gt;'DD FD'!$N$4,J46&lt;&gt;'DD FD'!$F$21)</xm:f>
            <x14:dxf>
              <fill>
                <patternFill>
                  <bgColor theme="5" tint="0.39994506668294322"/>
                </patternFill>
              </fill>
            </x14:dxf>
          </x14:cfRule>
          <xm:sqref>J47:K47</xm:sqref>
        </x14:conditionalFormatting>
        <x14:conditionalFormatting xmlns:xm="http://schemas.microsoft.com/office/excel/2006/main">
          <x14:cfRule type="expression" priority="244" id="{2B7A9C36-FA91-4D03-AE89-240F1439A3DF}">
            <xm:f>AND(OR(J48="",J48='DD FD'!$V$3),J43&lt;&gt;"",J43&lt;&gt;'DD FD'!$D$3)</xm:f>
            <x14:dxf>
              <fill>
                <patternFill>
                  <bgColor theme="5" tint="0.39994506668294322"/>
                </patternFill>
              </fill>
            </x14:dxf>
          </x14:cfRule>
          <xm:sqref>J48:L48</xm:sqref>
        </x14:conditionalFormatting>
        <x14:conditionalFormatting xmlns:xm="http://schemas.microsoft.com/office/excel/2006/main">
          <x14:cfRule type="expression" priority="243" id="{FC6D9644-ACF6-4337-BDC7-A3703B53E508}">
            <xm:f>AND(J49="",J48&lt;&gt;'DD FD'!$V$4,J43&lt;&gt;"",J43&lt;&gt;'DD FD'!$D$3)</xm:f>
            <x14:dxf>
              <fill>
                <patternFill>
                  <bgColor theme="5" tint="0.39994506668294322"/>
                </patternFill>
              </fill>
            </x14:dxf>
          </x14:cfRule>
          <xm:sqref>J49:K49</xm:sqref>
        </x14:conditionalFormatting>
        <x14:conditionalFormatting xmlns:xm="http://schemas.microsoft.com/office/excel/2006/main">
          <x14:cfRule type="expression" priority="268" id="{F0586903-3BF7-4B11-84EF-A62C361BCEC9}">
            <xm:f>AND(B55="",B53&lt;&gt;"",B53&lt;&gt;'DD FD'!$B$3)</xm:f>
            <x14:dxf>
              <fill>
                <patternFill>
                  <bgColor theme="5" tint="0.39994506668294322"/>
                </patternFill>
              </fill>
            </x14:dxf>
          </x14:cfRule>
          <xm:sqref>B55:C55</xm:sqref>
        </x14:conditionalFormatting>
        <x14:conditionalFormatting xmlns:xm="http://schemas.microsoft.com/office/excel/2006/main">
          <x14:cfRule type="expression" priority="233" id="{08AA124E-6935-428E-975F-0DF43685AEB0}">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36" id="{665B29F8-457E-402A-8327-47827782AB44}">
            <xm:f>AND(OR(B53="",B53='DD FD'!$D$3),$B$31='Dropdown Auswahl'!$B$3)</xm:f>
            <x14:dxf>
              <fill>
                <patternFill>
                  <bgColor theme="5" tint="0.39994506668294322"/>
                </patternFill>
              </fill>
            </x14:dxf>
          </x14:cfRule>
          <xm:sqref>B53:D53</xm:sqref>
        </x14:conditionalFormatting>
        <x14:conditionalFormatting xmlns:xm="http://schemas.microsoft.com/office/excel/2006/main">
          <x14:cfRule type="expression" priority="234" id="{2FF6B92E-BDF5-4BBC-ACD7-DEDE829D5E7E}">
            <xm:f>AND(OR(B66="",B66='DD FD'!$D$3),$B$33='Dropdown Auswahl'!$B$3)</xm:f>
            <x14:dxf>
              <fill>
                <patternFill>
                  <bgColor theme="5" tint="0.39994506668294322"/>
                </patternFill>
              </fill>
            </x14:dxf>
          </x14:cfRule>
          <xm:sqref>B66:D66</xm:sqref>
        </x14:conditionalFormatting>
        <x14:conditionalFormatting xmlns:xm="http://schemas.microsoft.com/office/excel/2006/main">
          <x14:cfRule type="expression" priority="239" id="{8A689D64-A218-4FFC-9728-DE848E4329CE}">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27" id="{B35169A5-F4A8-4879-B042-A7F30F754BC8}">
            <xm:f>AND(B56&lt;&gt;"",B56&lt;&gt;'DD FD'!$D$3,B58="",B57&lt;&gt;'DD FD'!$F$4,B57&lt;&gt;'DD FD'!$F$21)</xm:f>
            <x14:dxf>
              <fill>
                <patternFill>
                  <bgColor theme="5" tint="0.39994506668294322"/>
                </patternFill>
              </fill>
            </x14:dxf>
          </x14:cfRule>
          <xm:sqref>B58:C58</xm:sqref>
        </x14:conditionalFormatting>
        <x14:conditionalFormatting xmlns:xm="http://schemas.microsoft.com/office/excel/2006/main">
          <x14:cfRule type="expression" priority="224" id="{A5A2F17B-2574-45C3-8756-399C3FABAC73}">
            <xm:f>AND(OR(B59="",B59='DD FD'!$F$3),B56&lt;&gt;"",B56&lt;&gt;'DD FD'!$D$3)</xm:f>
            <x14:dxf>
              <fill>
                <patternFill>
                  <bgColor theme="5" tint="0.39994506668294322"/>
                </patternFill>
              </fill>
            </x14:dxf>
          </x14:cfRule>
          <xm:sqref>B59:D59</xm:sqref>
        </x14:conditionalFormatting>
        <x14:conditionalFormatting xmlns:xm="http://schemas.microsoft.com/office/excel/2006/main">
          <x14:cfRule type="expression" priority="223" id="{972390AB-7221-40DB-B630-666CC44F9130}">
            <xm:f>AND(B56&lt;&gt;"",B56&lt;&gt;'DD FD'!$D$3,B60="",B59&lt;&gt;'DD FD'!$N$4,B59&lt;&gt;'DD FD'!$F$21)</xm:f>
            <x14:dxf>
              <fill>
                <patternFill>
                  <bgColor theme="5" tint="0.39994506668294322"/>
                </patternFill>
              </fill>
            </x14:dxf>
          </x14:cfRule>
          <xm:sqref>B60:C60</xm:sqref>
        </x14:conditionalFormatting>
        <x14:conditionalFormatting xmlns:xm="http://schemas.microsoft.com/office/excel/2006/main">
          <x14:cfRule type="expression" priority="222" id="{D5DEDE63-6CA7-49B8-AD52-BAA60329B8C7}">
            <xm:f>AND(OR(B61="",B61='DD FD'!$V$3),B56&lt;&gt;"",B56&lt;&gt;'DD FD'!$D$3)</xm:f>
            <x14:dxf>
              <fill>
                <patternFill>
                  <bgColor theme="5" tint="0.39994506668294322"/>
                </patternFill>
              </fill>
            </x14:dxf>
          </x14:cfRule>
          <xm:sqref>B61:D61</xm:sqref>
        </x14:conditionalFormatting>
        <x14:conditionalFormatting xmlns:xm="http://schemas.microsoft.com/office/excel/2006/main">
          <x14:cfRule type="expression" priority="221" id="{DF2CA45C-2CA8-40B7-A788-F9EC78397EBC}">
            <xm:f>AND(B62="",B61&lt;&gt;'DD FD'!$V$4,B56&lt;&gt;"",B56&lt;&gt;'DD FD'!$D$3)</xm:f>
            <x14:dxf>
              <fill>
                <patternFill>
                  <bgColor theme="5" tint="0.39994506668294322"/>
                </patternFill>
              </fill>
            </x14:dxf>
          </x14:cfRule>
          <xm:sqref>B62:C62</xm:sqref>
        </x14:conditionalFormatting>
        <x14:conditionalFormatting xmlns:xm="http://schemas.microsoft.com/office/excel/2006/main">
          <x14:cfRule type="expression" priority="220" id="{2983B8B0-C285-4898-B3B5-8E796D430F1D}">
            <xm:f>AND(F55="",F53&lt;&gt;"",F53&lt;&gt;'DD FD'!$B$3)</xm:f>
            <x14:dxf>
              <fill>
                <patternFill>
                  <bgColor theme="5" tint="0.39994506668294322"/>
                </patternFill>
              </fill>
            </x14:dxf>
          </x14:cfRule>
          <xm:sqref>F55:G55</xm:sqref>
        </x14:conditionalFormatting>
        <x14:conditionalFormatting xmlns:xm="http://schemas.microsoft.com/office/excel/2006/main">
          <x14:cfRule type="expression" priority="196" id="{51F7DE06-AECF-4263-BFF9-471A27672C4B}">
            <xm:f>AND(OR(F57="",F57='DD FD'!$F$3),F56&lt;&gt;"",F56&lt;&gt;'DD FD'!$D$3)</xm:f>
            <x14:dxf>
              <fill>
                <patternFill>
                  <bgColor theme="5" tint="0.39994506668294322"/>
                </patternFill>
              </fill>
            </x14:dxf>
          </x14:cfRule>
          <xm:sqref>F57:H57</xm:sqref>
        </x14:conditionalFormatting>
        <x14:conditionalFormatting xmlns:xm="http://schemas.microsoft.com/office/excel/2006/main">
          <x14:cfRule type="expression" priority="195" id="{1890A6D5-C131-4A87-B195-CDFE88B20568}">
            <xm:f>AND(F56&lt;&gt;"",F56&lt;&gt;'DD FD'!$D$3,F58="",F57&lt;&gt;'DD FD'!$F$4,F57&lt;&gt;'DD FD'!$F$21)</xm:f>
            <x14:dxf>
              <fill>
                <patternFill>
                  <bgColor theme="5" tint="0.39994506668294322"/>
                </patternFill>
              </fill>
            </x14:dxf>
          </x14:cfRule>
          <xm:sqref>F58:G58</xm:sqref>
        </x14:conditionalFormatting>
        <x14:conditionalFormatting xmlns:xm="http://schemas.microsoft.com/office/excel/2006/main">
          <x14:cfRule type="expression" priority="191" id="{C5EFBEA5-9D6C-4A0C-822D-B6AF56CDBEBA}">
            <xm:f>AND(OR(F59="",F59='DD FD'!$F$3),F56&lt;&gt;"",F56&lt;&gt;'DD FD'!$D$3)</xm:f>
            <x14:dxf>
              <fill>
                <patternFill>
                  <bgColor theme="5" tint="0.39994506668294322"/>
                </patternFill>
              </fill>
            </x14:dxf>
          </x14:cfRule>
          <xm:sqref>F59:H59</xm:sqref>
        </x14:conditionalFormatting>
        <x14:conditionalFormatting xmlns:xm="http://schemas.microsoft.com/office/excel/2006/main">
          <x14:cfRule type="expression" priority="190" id="{7A3E25DE-A35B-46D5-AFEB-9C83E105D0DB}">
            <xm:f>AND(F56&lt;&gt;"",F56&lt;&gt;'DD FD'!$D$3,F60="",F59&lt;&gt;'DD FD'!$N$4,F59&lt;&gt;'DD FD'!$F$21)</xm:f>
            <x14:dxf>
              <fill>
                <patternFill>
                  <bgColor theme="5" tint="0.39994506668294322"/>
                </patternFill>
              </fill>
            </x14:dxf>
          </x14:cfRule>
          <xm:sqref>F60:G60</xm:sqref>
        </x14:conditionalFormatting>
        <x14:conditionalFormatting xmlns:xm="http://schemas.microsoft.com/office/excel/2006/main">
          <x14:cfRule type="expression" priority="188" id="{311F20B6-E3AE-48B6-BDB6-D3B4C92AD8B3}">
            <xm:f>AND(OR(F61="",F61='DD FD'!$V$3),F56&lt;&gt;"",F56&lt;&gt;'DD FD'!$D$3)</xm:f>
            <x14:dxf>
              <fill>
                <patternFill>
                  <bgColor theme="5" tint="0.39994506668294322"/>
                </patternFill>
              </fill>
            </x14:dxf>
          </x14:cfRule>
          <xm:sqref>F61:H61</xm:sqref>
        </x14:conditionalFormatting>
        <x14:conditionalFormatting xmlns:xm="http://schemas.microsoft.com/office/excel/2006/main">
          <x14:cfRule type="expression" priority="187" id="{EED88D33-CBA5-430F-B272-B8B576D7F0A6}">
            <xm:f>AND(F62="",F61&lt;&gt;'DD FD'!$V$4,F56&lt;&gt;"",F56&lt;&gt;'DD FD'!$D$3)</xm:f>
            <x14:dxf>
              <fill>
                <patternFill>
                  <bgColor theme="5" tint="0.39994506668294322"/>
                </patternFill>
              </fill>
            </x14:dxf>
          </x14:cfRule>
          <xm:sqref>F62:G62</xm:sqref>
        </x14:conditionalFormatting>
        <x14:conditionalFormatting xmlns:xm="http://schemas.microsoft.com/office/excel/2006/main">
          <x14:cfRule type="expression" priority="186" id="{A28EC973-70A5-4ADC-AF45-94B65FCF8FF6}">
            <xm:f>AND(J55="",J53&lt;&gt;"",J53&lt;&gt;'DD FD'!$B$3)</xm:f>
            <x14:dxf>
              <fill>
                <patternFill>
                  <bgColor theme="5" tint="0.39994506668294322"/>
                </patternFill>
              </fill>
            </x14:dxf>
          </x14:cfRule>
          <xm:sqref>J55:K55</xm:sqref>
        </x14:conditionalFormatting>
        <x14:conditionalFormatting xmlns:xm="http://schemas.microsoft.com/office/excel/2006/main">
          <x14:cfRule type="expression" priority="183" id="{E3B73BA0-54E7-4810-9807-550A2E4503B4}">
            <xm:f>AND(OR(J57="",J57='DD FD'!$F$3),J56&lt;&gt;"",J56&lt;&gt;'DD FD'!$D$3)</xm:f>
            <x14:dxf>
              <fill>
                <patternFill>
                  <bgColor theme="5" tint="0.39994506668294322"/>
                </patternFill>
              </fill>
            </x14:dxf>
          </x14:cfRule>
          <xm:sqref>J57:L57</xm:sqref>
        </x14:conditionalFormatting>
        <x14:conditionalFormatting xmlns:xm="http://schemas.microsoft.com/office/excel/2006/main">
          <x14:cfRule type="expression" priority="182" id="{593365EF-956B-4C3F-AE25-582827357206}">
            <xm:f>AND(J56&lt;&gt;"",J56&lt;&gt;'DD FD'!$D$3,J58="",J57&lt;&gt;'DD FD'!$F$4,J57&lt;&gt;'DD FD'!$F$21)</xm:f>
            <x14:dxf>
              <fill>
                <patternFill>
                  <bgColor theme="5" tint="0.39994506668294322"/>
                </patternFill>
              </fill>
            </x14:dxf>
          </x14:cfRule>
          <xm:sqref>J58:K58</xm:sqref>
        </x14:conditionalFormatting>
        <x14:conditionalFormatting xmlns:xm="http://schemas.microsoft.com/office/excel/2006/main">
          <x14:cfRule type="expression" priority="177" id="{6056BACD-A47F-4433-B21E-6948F131A553}">
            <xm:f>AND(OR(J59="",J59='DD FD'!$F$3),J56&lt;&gt;"",J56&lt;&gt;'DD FD'!$D$3)</xm:f>
            <x14:dxf>
              <fill>
                <patternFill>
                  <bgColor theme="5" tint="0.39994506668294322"/>
                </patternFill>
              </fill>
            </x14:dxf>
          </x14:cfRule>
          <xm:sqref>J59:L59</xm:sqref>
        </x14:conditionalFormatting>
        <x14:conditionalFormatting xmlns:xm="http://schemas.microsoft.com/office/excel/2006/main">
          <x14:cfRule type="expression" priority="176" id="{81283AD6-72B8-41E3-BE12-68F281840036}">
            <xm:f>AND(J56&lt;&gt;"",J56&lt;&gt;'DD FD'!$D$3,J60="",J59&lt;&gt;'DD FD'!$N$4,J59&lt;&gt;'DD FD'!$F$21)</xm:f>
            <x14:dxf>
              <fill>
                <patternFill>
                  <bgColor theme="5" tint="0.39994506668294322"/>
                </patternFill>
              </fill>
            </x14:dxf>
          </x14:cfRule>
          <xm:sqref>J60:K60</xm:sqref>
        </x14:conditionalFormatting>
        <x14:conditionalFormatting xmlns:xm="http://schemas.microsoft.com/office/excel/2006/main">
          <x14:cfRule type="expression" priority="174" id="{67B37548-BD0E-4303-A615-E382B823E29C}">
            <xm:f>AND(OR(J61="",J61='DD FD'!$V$3),J56&lt;&gt;"",J56&lt;&gt;'DD FD'!$D$3)</xm:f>
            <x14:dxf>
              <fill>
                <patternFill>
                  <bgColor theme="5" tint="0.39994506668294322"/>
                </patternFill>
              </fill>
            </x14:dxf>
          </x14:cfRule>
          <xm:sqref>J61:L61</xm:sqref>
        </x14:conditionalFormatting>
        <x14:conditionalFormatting xmlns:xm="http://schemas.microsoft.com/office/excel/2006/main">
          <x14:cfRule type="expression" priority="173" id="{A8702734-A2F9-4775-867A-5342FD3162A7}">
            <xm:f>AND(J62="",J61&lt;&gt;'DD FD'!$V$4,J56&lt;&gt;"",J56&lt;&gt;'DD FD'!$D$3)</xm:f>
            <x14:dxf>
              <fill>
                <patternFill>
                  <bgColor theme="5" tint="0.39994506668294322"/>
                </patternFill>
              </fill>
            </x14:dxf>
          </x14:cfRule>
          <xm:sqref>J62:K62</xm:sqref>
        </x14:conditionalFormatting>
        <x14:conditionalFormatting xmlns:xm="http://schemas.microsoft.com/office/excel/2006/main">
          <x14:cfRule type="expression" priority="103" id="{E928BA5C-FAF0-4FB4-B69D-74B1CEFFE706}">
            <xm:f>AND($B$30='Dropdown Auswahl'!$B$4,$B$31='Dropdown Auswahl'!$B$4,$B$33='Dropdown Auswahl'!$B$4)</xm:f>
            <x14:dxf>
              <fill>
                <patternFill patternType="darkDown">
                  <bgColor theme="0"/>
                </patternFill>
              </fill>
            </x14:dxf>
          </x14:cfRule>
          <xm:sqref>B68:D75 D67 H67 L67 B67 D67</xm:sqref>
        </x14:conditionalFormatting>
        <x14:conditionalFormatting xmlns:xm="http://schemas.microsoft.com/office/excel/2006/main">
          <x14:cfRule type="expression" priority="119" id="{9D9DD0D2-E14D-4C3D-A4F8-797FB371E3C2}">
            <xm:f>AND(B68="",B66&lt;&gt;"",B66&lt;&gt;'DD FD'!$B$3)</xm:f>
            <x14:dxf>
              <fill>
                <patternFill>
                  <bgColor theme="5" tint="0.39994506668294322"/>
                </patternFill>
              </fill>
            </x14:dxf>
          </x14:cfRule>
          <xm:sqref>B68:C68</xm:sqref>
        </x14:conditionalFormatting>
        <x14:conditionalFormatting xmlns:xm="http://schemas.microsoft.com/office/excel/2006/main">
          <x14:cfRule type="expression" priority="113" id="{FA80B8A4-54A6-4E11-A684-7E11E514BABB}">
            <xm:f>AND(OR(B70="",B70='DD FD'!$F$3),B69&lt;&gt;"",B69&lt;&gt;'DD FD'!$D$3)</xm:f>
            <x14:dxf>
              <fill>
                <patternFill>
                  <bgColor theme="5" tint="0.39994506668294322"/>
                </patternFill>
              </fill>
            </x14:dxf>
          </x14:cfRule>
          <xm:sqref>B70:D70</xm:sqref>
        </x14:conditionalFormatting>
        <x14:conditionalFormatting xmlns:xm="http://schemas.microsoft.com/office/excel/2006/main">
          <x14:cfRule type="expression" priority="111" id="{5C1CC42C-A68A-41E4-B8B3-FD55F0B86F5B}">
            <xm:f>AND(B69&lt;&gt;"",B69&lt;&gt;'DD FD'!$D$3,B71="",B70&lt;&gt;'DD FD'!$F$4,B70&lt;&gt;'DD FD'!$F$21)</xm:f>
            <x14:dxf>
              <fill>
                <patternFill>
                  <bgColor theme="5" tint="0.39994506668294322"/>
                </patternFill>
              </fill>
            </x14:dxf>
          </x14:cfRule>
          <xm:sqref>B71:C71</xm:sqref>
        </x14:conditionalFormatting>
        <x14:conditionalFormatting xmlns:xm="http://schemas.microsoft.com/office/excel/2006/main">
          <x14:cfRule type="expression" priority="110" id="{2AC3B085-5988-4D16-ABF2-B0392BAC3507}">
            <xm:f>AND(OR(B72="",B72='DD FD'!$F$3),B69&lt;&gt;"",B69&lt;&gt;'DD FD'!$D$3)</xm:f>
            <x14:dxf>
              <fill>
                <patternFill>
                  <bgColor theme="5" tint="0.39994506668294322"/>
                </patternFill>
              </fill>
            </x14:dxf>
          </x14:cfRule>
          <xm:sqref>B72:D72</xm:sqref>
        </x14:conditionalFormatting>
        <x14:conditionalFormatting xmlns:xm="http://schemas.microsoft.com/office/excel/2006/main">
          <x14:cfRule type="expression" priority="109" id="{F00E474A-7DBA-45CA-9D0B-B218D95A709C}">
            <xm:f>AND(B69&lt;&gt;"",B69&lt;&gt;'DD FD'!$D$3,B73="",B72&lt;&gt;'DD FD'!$N$4,B72&lt;&gt;'DD FD'!$F$21)</xm:f>
            <x14:dxf>
              <fill>
                <patternFill>
                  <bgColor theme="5" tint="0.39994506668294322"/>
                </patternFill>
              </fill>
            </x14:dxf>
          </x14:cfRule>
          <xm:sqref>B73:C73</xm:sqref>
        </x14:conditionalFormatting>
        <x14:conditionalFormatting xmlns:xm="http://schemas.microsoft.com/office/excel/2006/main">
          <x14:cfRule type="expression" priority="108" id="{5C1ABFEF-2E59-4D9D-9694-1C30A3746F07}">
            <xm:f>AND(OR(B74="",B74='DD FD'!$V$3),B69&lt;&gt;"",B69&lt;&gt;'DD FD'!$D$3)</xm:f>
            <x14:dxf>
              <fill>
                <patternFill>
                  <bgColor theme="5" tint="0.39994506668294322"/>
                </patternFill>
              </fill>
            </x14:dxf>
          </x14:cfRule>
          <xm:sqref>B74:D74</xm:sqref>
        </x14:conditionalFormatting>
        <x14:conditionalFormatting xmlns:xm="http://schemas.microsoft.com/office/excel/2006/main">
          <x14:cfRule type="expression" priority="107" id="{011589AA-3C6D-4BE5-B21D-9E957C762934}">
            <xm:f>AND(B75="",B74&lt;&gt;'DD FD'!$V$4,B69&lt;&gt;"",B69&lt;&gt;'DD FD'!$D$3)</xm:f>
            <x14:dxf>
              <fill>
                <patternFill>
                  <bgColor theme="5" tint="0.39994506668294322"/>
                </patternFill>
              </fill>
            </x14:dxf>
          </x14:cfRule>
          <xm:sqref>B75:C75</xm:sqref>
        </x14:conditionalFormatting>
        <x14:conditionalFormatting xmlns:xm="http://schemas.microsoft.com/office/excel/2006/main">
          <x14:cfRule type="expression" priority="86" id="{77C6E663-73EB-4EAB-A47B-F91E07B0BFEE}">
            <xm:f>$B$33='Dropdown Auswahl'!$B$4</xm:f>
            <x14:dxf>
              <fill>
                <patternFill patternType="darkDown">
                  <bgColor theme="0"/>
                </patternFill>
              </fill>
            </x14:dxf>
          </x14:cfRule>
          <xm:sqref>A76 E76 D67 H67 L67 I76 A64:L66 A68:L75 A67:B67 D67</xm:sqref>
        </x14:conditionalFormatting>
        <x14:conditionalFormatting xmlns:xm="http://schemas.microsoft.com/office/excel/2006/main">
          <x14:cfRule type="expression" priority="94" id="{8431C210-5C9A-4FCC-9155-08F8F5CF5F96}">
            <xm:f>AND($B$30='Dropdown Auswahl'!$B$4,$B$31='Dropdown Auswahl'!$B$4,$B$33='Dropdown Auswahl'!$B$4)</xm:f>
            <x14:dxf>
              <fill>
                <patternFill patternType="darkDown">
                  <bgColor theme="0"/>
                </patternFill>
              </fill>
            </x14:dxf>
          </x14:cfRule>
          <xm:sqref>F68:H75</xm:sqref>
        </x14:conditionalFormatting>
        <x14:conditionalFormatting xmlns:xm="http://schemas.microsoft.com/office/excel/2006/main">
          <x14:cfRule type="expression" priority="104" id="{3443CA88-F378-4E5E-B06C-A7E0A6B0EEB3}">
            <xm:f>AND(F68="",F66&lt;&gt;"",F66&lt;&gt;'DD FD'!$B$3)</xm:f>
            <x14:dxf>
              <fill>
                <patternFill>
                  <bgColor theme="5" tint="0.39994506668294322"/>
                </patternFill>
              </fill>
            </x14:dxf>
          </x14:cfRule>
          <xm:sqref>F68:G68</xm:sqref>
        </x14:conditionalFormatting>
        <x14:conditionalFormatting xmlns:xm="http://schemas.microsoft.com/office/excel/2006/main">
          <x14:cfRule type="expression" priority="101" id="{8AAEAB28-DBEE-4DF4-B331-432F5FC9BB2E}">
            <xm:f>AND(OR(F70="",F70='DD FD'!$F$3),F69&lt;&gt;"",F69&lt;&gt;'DD FD'!$D$3)</xm:f>
            <x14:dxf>
              <fill>
                <patternFill>
                  <bgColor theme="5" tint="0.39994506668294322"/>
                </patternFill>
              </fill>
            </x14:dxf>
          </x14:cfRule>
          <xm:sqref>F70:H70</xm:sqref>
        </x14:conditionalFormatting>
        <x14:conditionalFormatting xmlns:xm="http://schemas.microsoft.com/office/excel/2006/main">
          <x14:cfRule type="expression" priority="100" id="{7F578028-1216-422D-A95B-D3AA257E3754}">
            <xm:f>AND(F69&lt;&gt;"",F69&lt;&gt;'DD FD'!$D$3,F71="",F70&lt;&gt;'DD FD'!$F$4,F70&lt;&gt;'DD FD'!$F$21)</xm:f>
            <x14:dxf>
              <fill>
                <patternFill>
                  <bgColor theme="5" tint="0.39994506668294322"/>
                </patternFill>
              </fill>
            </x14:dxf>
          </x14:cfRule>
          <xm:sqref>F71:G71</xm:sqref>
        </x14:conditionalFormatting>
        <x14:conditionalFormatting xmlns:xm="http://schemas.microsoft.com/office/excel/2006/main">
          <x14:cfRule type="expression" priority="99" id="{EA7682C2-4CA1-4D3B-9C2D-AE1FC54B5665}">
            <xm:f>AND(OR(F72="",F72='DD FD'!$F$3),F69&lt;&gt;"",F69&lt;&gt;'DD FD'!$D$3)</xm:f>
            <x14:dxf>
              <fill>
                <patternFill>
                  <bgColor theme="5" tint="0.39994506668294322"/>
                </patternFill>
              </fill>
            </x14:dxf>
          </x14:cfRule>
          <xm:sqref>F72:H72</xm:sqref>
        </x14:conditionalFormatting>
        <x14:conditionalFormatting xmlns:xm="http://schemas.microsoft.com/office/excel/2006/main">
          <x14:cfRule type="expression" priority="98" id="{EE38DAD3-495A-45E2-81F3-F2C497214B16}">
            <xm:f>AND(F69&lt;&gt;"",F69&lt;&gt;'DD FD'!$D$3,F73="",F72&lt;&gt;'DD FD'!$N$4,F72&lt;&gt;'DD FD'!$F$21)</xm:f>
            <x14:dxf>
              <fill>
                <patternFill>
                  <bgColor theme="5" tint="0.39994506668294322"/>
                </patternFill>
              </fill>
            </x14:dxf>
          </x14:cfRule>
          <xm:sqref>F73:G73</xm:sqref>
        </x14:conditionalFormatting>
        <x14:conditionalFormatting xmlns:xm="http://schemas.microsoft.com/office/excel/2006/main">
          <x14:cfRule type="expression" priority="97" id="{BE5CB776-96E0-4737-ACB2-4FC7112DDD85}">
            <xm:f>AND(OR(F74="",F74='DD FD'!$V$3),F69&lt;&gt;"",F69&lt;&gt;'DD FD'!$D$3)</xm:f>
            <x14:dxf>
              <fill>
                <patternFill>
                  <bgColor theme="5" tint="0.39994506668294322"/>
                </patternFill>
              </fill>
            </x14:dxf>
          </x14:cfRule>
          <xm:sqref>F74:H74</xm:sqref>
        </x14:conditionalFormatting>
        <x14:conditionalFormatting xmlns:xm="http://schemas.microsoft.com/office/excel/2006/main">
          <x14:cfRule type="expression" priority="96" id="{B0294129-3E8E-4927-8793-8C1574BC9410}">
            <xm:f>AND(F75="",F74&lt;&gt;'DD FD'!$V$4,F69&lt;&gt;"",F69&lt;&gt;'DD FD'!$D$3)</xm:f>
            <x14:dxf>
              <fill>
                <patternFill>
                  <bgColor theme="5" tint="0.39994506668294322"/>
                </patternFill>
              </fill>
            </x14:dxf>
          </x14:cfRule>
          <xm:sqref>F75:G75</xm:sqref>
        </x14:conditionalFormatting>
        <x14:conditionalFormatting xmlns:xm="http://schemas.microsoft.com/office/excel/2006/main">
          <x14:cfRule type="expression" priority="85" id="{1276D162-B9AB-476A-B8DA-6EEE7A3714A4}">
            <xm:f>AND($B$30='Dropdown Auswahl'!$B$4,$B$31='Dropdown Auswahl'!$B$4,$B$33='Dropdown Auswahl'!$B$4)</xm:f>
            <x14:dxf>
              <fill>
                <patternFill patternType="darkDown">
                  <bgColor theme="0"/>
                </patternFill>
              </fill>
            </x14:dxf>
          </x14:cfRule>
          <xm:sqref>J68:L75</xm:sqref>
        </x14:conditionalFormatting>
        <x14:conditionalFormatting xmlns:xm="http://schemas.microsoft.com/office/excel/2006/main">
          <x14:cfRule type="expression" priority="95" id="{BE30F556-C5E9-4413-8051-AA2FB7F5BFE3}">
            <xm:f>AND(J68="",J66&lt;&gt;"",J66&lt;&gt;'DD FD'!$B$3)</xm:f>
            <x14:dxf>
              <fill>
                <patternFill>
                  <bgColor theme="5" tint="0.39994506668294322"/>
                </patternFill>
              </fill>
            </x14:dxf>
          </x14:cfRule>
          <xm:sqref>J68:K68</xm:sqref>
        </x14:conditionalFormatting>
        <x14:conditionalFormatting xmlns:xm="http://schemas.microsoft.com/office/excel/2006/main">
          <x14:cfRule type="expression" priority="92" id="{D91E6EA5-69A8-4716-90B3-73487B86DF9A}">
            <xm:f>AND(OR(J70="",J70='DD FD'!$F$3),J69&lt;&gt;"",J69&lt;&gt;'DD FD'!$D$3)</xm:f>
            <x14:dxf>
              <fill>
                <patternFill>
                  <bgColor theme="5" tint="0.39994506668294322"/>
                </patternFill>
              </fill>
            </x14:dxf>
          </x14:cfRule>
          <xm:sqref>J70:L70</xm:sqref>
        </x14:conditionalFormatting>
        <x14:conditionalFormatting xmlns:xm="http://schemas.microsoft.com/office/excel/2006/main">
          <x14:cfRule type="expression" priority="91" id="{887231BD-0F92-44BC-812D-01B584BA16AC}">
            <xm:f>AND(J69&lt;&gt;"",J69&lt;&gt;'DD FD'!$D$3,J71="",J70&lt;&gt;'DD FD'!$F$4,J70&lt;&gt;'DD FD'!$F$21)</xm:f>
            <x14:dxf>
              <fill>
                <patternFill>
                  <bgColor theme="5" tint="0.39994506668294322"/>
                </patternFill>
              </fill>
            </x14:dxf>
          </x14:cfRule>
          <xm:sqref>J71:K71</xm:sqref>
        </x14:conditionalFormatting>
        <x14:conditionalFormatting xmlns:xm="http://schemas.microsoft.com/office/excel/2006/main">
          <x14:cfRule type="expression" priority="90" id="{81E5AAF9-8993-4808-9A7E-A80A9E39EEE7}">
            <xm:f>AND(OR(J72="",J72='DD FD'!$F$3),J69&lt;&gt;"",J69&lt;&gt;'DD FD'!$D$3)</xm:f>
            <x14:dxf>
              <fill>
                <patternFill>
                  <bgColor theme="5" tint="0.39994506668294322"/>
                </patternFill>
              </fill>
            </x14:dxf>
          </x14:cfRule>
          <xm:sqref>J72:L72</xm:sqref>
        </x14:conditionalFormatting>
        <x14:conditionalFormatting xmlns:xm="http://schemas.microsoft.com/office/excel/2006/main">
          <x14:cfRule type="expression" priority="89" id="{762D3022-F871-4F43-9C30-27832520EE5D}">
            <xm:f>AND(J69&lt;&gt;"",J69&lt;&gt;'DD FD'!$D$3,J73="",J72&lt;&gt;'DD FD'!$N$4,J72&lt;&gt;'DD FD'!$F$21)</xm:f>
            <x14:dxf>
              <fill>
                <patternFill>
                  <bgColor theme="5" tint="0.39994506668294322"/>
                </patternFill>
              </fill>
            </x14:dxf>
          </x14:cfRule>
          <xm:sqref>J73:K73</xm:sqref>
        </x14:conditionalFormatting>
        <x14:conditionalFormatting xmlns:xm="http://schemas.microsoft.com/office/excel/2006/main">
          <x14:cfRule type="expression" priority="88" id="{DC0350D3-8EE1-4F5B-B289-DA9463AA6A1B}">
            <xm:f>AND(OR(J74="",J74='DD FD'!$V$3),J69&lt;&gt;"",J69&lt;&gt;'DD FD'!$D$3)</xm:f>
            <x14:dxf>
              <fill>
                <patternFill>
                  <bgColor theme="5" tint="0.39994506668294322"/>
                </patternFill>
              </fill>
            </x14:dxf>
          </x14:cfRule>
          <xm:sqref>J74:L74</xm:sqref>
        </x14:conditionalFormatting>
        <x14:conditionalFormatting xmlns:xm="http://schemas.microsoft.com/office/excel/2006/main">
          <x14:cfRule type="expression" priority="87" id="{3B731F90-857B-4900-AB67-F4A4215717E3}">
            <xm:f>AND(J75="",J74&lt;&gt;'DD FD'!$V$4,J69&lt;&gt;"",J69&lt;&gt;'DD FD'!$D$3)</xm:f>
            <x14:dxf>
              <fill>
                <patternFill>
                  <bgColor theme="5" tint="0.39994506668294322"/>
                </patternFill>
              </fill>
            </x14:dxf>
          </x14:cfRule>
          <xm:sqref>J75:K75</xm:sqref>
        </x14:conditionalFormatting>
        <x14:conditionalFormatting xmlns:xm="http://schemas.microsoft.com/office/excel/2006/main">
          <x14:cfRule type="expression" priority="24" id="{99A719DC-059E-4A1C-B664-400BDD47BF7C}">
            <xm:f>AND($B$30='Dropdown Auswahl'!$B$4,$B$31='Dropdown Auswahl'!$B$4,$B$33='Dropdown Auswahl'!$B$4)</xm:f>
            <x14:dxf>
              <fill>
                <patternFill patternType="darkDown">
                  <bgColor theme="0"/>
                </patternFill>
              </fill>
            </x14:dxf>
          </x14:cfRule>
          <xm:sqref>A35:D35</xm:sqref>
        </x14:conditionalFormatting>
        <x14:conditionalFormatting xmlns:xm="http://schemas.microsoft.com/office/excel/2006/main">
          <x14:cfRule type="expression" priority="607" id="{9EF2C88E-B506-492E-B4A6-FA2B7F579D5B}">
            <xm:f>AND(OR(B43="",B43='DD FD'!$D$3),B40&lt;&gt;"",B40&lt;&gt;'DD FD'!$A$3)</xm:f>
            <x14:dxf>
              <fill>
                <patternFill>
                  <bgColor theme="5" tint="0.39994506668294322"/>
                </patternFill>
              </fill>
            </x14:dxf>
          </x14:cfRule>
          <xm:sqref>B43:C43 F43:G43 J43:K43</xm:sqref>
        </x14:conditionalFormatting>
        <x14:conditionalFormatting xmlns:xm="http://schemas.microsoft.com/office/excel/2006/main">
          <x14:cfRule type="expression" priority="610" id="{F7FC1BF6-D7A8-4D97-BF23-6BC4DD6617B7}">
            <xm:f>AND(OR(B69="",B69='DD FD'!$D$3),B66&lt;&gt;"",B66&lt;&gt;'DD FD'!$B$3)</xm:f>
            <x14:dxf>
              <fill>
                <patternFill>
                  <bgColor theme="5" tint="0.39994506668294322"/>
                </patternFill>
              </fill>
            </x14:dxf>
          </x14:cfRule>
          <xm:sqref>B69:C69 F69:G69 J69:K69</xm:sqref>
        </x14:conditionalFormatting>
        <x14:conditionalFormatting xmlns:xm="http://schemas.microsoft.com/office/excel/2006/main">
          <x14:cfRule type="expression" priority="70" id="{D710EBED-A913-4C15-B5E9-CD7F03C47950}">
            <xm:f>AND($B$30='Dropdown Auswahl'!$B$4,$B$31='Dropdown Auswahl'!$B$4,$B$33='Dropdown Auswahl'!$B$4)</xm:f>
            <x14:dxf>
              <fill>
                <patternFill patternType="darkDown">
                  <bgColor theme="0"/>
                </patternFill>
              </fill>
            </x14:dxf>
          </x14:cfRule>
          <xm:sqref>F50</xm:sqref>
        </x14:conditionalFormatting>
        <x14:conditionalFormatting xmlns:xm="http://schemas.microsoft.com/office/excel/2006/main">
          <x14:cfRule type="expression" priority="71" id="{86BF6C4F-DF3B-423D-AE8C-C8C7C5BB5627}">
            <xm:f>$B$30='Dropdown Auswahl'!$B$4</xm:f>
            <x14:dxf>
              <fill>
                <patternFill patternType="darkDown">
                  <bgColor theme="0"/>
                </patternFill>
              </fill>
            </x14:dxf>
          </x14:cfRule>
          <xm:sqref>F50</xm:sqref>
        </x14:conditionalFormatting>
        <x14:conditionalFormatting xmlns:xm="http://schemas.microsoft.com/office/excel/2006/main">
          <x14:cfRule type="expression" priority="67" id="{78FAA471-B1AF-4828-889D-ED845C193696}">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68" id="{E2B6C5CB-CF56-4368-BED8-D7AECB89BC98}">
            <xm:f>$B$30='Dropdown Auswahl'!$B$4</xm:f>
            <x14:dxf>
              <fill>
                <patternFill patternType="darkDown">
                  <bgColor theme="0"/>
                </patternFill>
              </fill>
            </x14:dxf>
          </x14:cfRule>
          <xm:sqref>J50</xm:sqref>
        </x14:conditionalFormatting>
        <x14:conditionalFormatting xmlns:xm="http://schemas.microsoft.com/office/excel/2006/main">
          <x14:cfRule type="expression" priority="60" id="{DAA919CA-340F-48BF-8115-0E4D2EE6C082}">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61" id="{3D849523-B46B-4D87-9C98-E77AD96EEE4F}">
            <xm:f>$B$31='Dropdown Auswahl'!$B$4</xm:f>
            <x14:dxf>
              <fill>
                <patternFill patternType="darkDown">
                  <bgColor theme="0"/>
                </patternFill>
              </fill>
            </x14:dxf>
          </x14:cfRule>
          <xm:sqref>J63</xm:sqref>
        </x14:conditionalFormatting>
        <x14:conditionalFormatting xmlns:xm="http://schemas.microsoft.com/office/excel/2006/main">
          <x14:cfRule type="expression" priority="57" id="{C5C3BD9B-C54A-404C-A3B3-EFCC3D2F18EF}">
            <xm:f>AND($B$30='Dropdown Auswahl'!$B$4,$B$31='Dropdown Auswahl'!$B$4,$B$33='Dropdown Auswahl'!$B$4)</xm:f>
            <x14:dxf>
              <fill>
                <patternFill patternType="darkDown">
                  <bgColor theme="0"/>
                </patternFill>
              </fill>
            </x14:dxf>
          </x14:cfRule>
          <xm:sqref>B63</xm:sqref>
        </x14:conditionalFormatting>
        <x14:conditionalFormatting xmlns:xm="http://schemas.microsoft.com/office/excel/2006/main">
          <x14:cfRule type="expression" priority="55" id="{8DF8F193-2AD6-46E0-932A-09EA4B45BD1A}">
            <xm:f>AND($B$30='Dropdown Auswahl'!$B$4,$B$31='Dropdown Auswahl'!$B$4,$B$33='Dropdown Auswahl'!$B$4)</xm:f>
            <x14:dxf>
              <fill>
                <patternFill patternType="darkDown">
                  <bgColor theme="0"/>
                </patternFill>
              </fill>
            </x14:dxf>
          </x14:cfRule>
          <xm:sqref>F63</xm:sqref>
        </x14:conditionalFormatting>
        <x14:conditionalFormatting xmlns:xm="http://schemas.microsoft.com/office/excel/2006/main">
          <x14:cfRule type="expression" priority="53" id="{5AE78C2E-15FD-42C2-8BB9-B9C037232243}">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51" id="{F2C24ADA-CBD4-4656-9C75-CA99BBD939DF}">
            <xm:f>$B$33='Dropdown Auswahl'!$B$4</xm:f>
            <x14:dxf>
              <fill>
                <patternFill patternType="darkDown">
                  <bgColor theme="0"/>
                </patternFill>
              </fill>
            </x14:dxf>
          </x14:cfRule>
          <xm:sqref>B76:D76</xm:sqref>
        </x14:conditionalFormatting>
        <x14:conditionalFormatting xmlns:xm="http://schemas.microsoft.com/office/excel/2006/main">
          <x14:cfRule type="expression" priority="50" id="{227DE9A4-2FCA-48CE-A61C-AF36535234BC}">
            <xm:f>AND($B$30='Dropdown Auswahl'!$B$4,$B$31='Dropdown Auswahl'!$B$4,$B$33='Dropdown Auswahl'!$B$4)</xm:f>
            <x14:dxf>
              <fill>
                <patternFill patternType="darkDown">
                  <bgColor theme="0"/>
                </patternFill>
              </fill>
            </x14:dxf>
          </x14:cfRule>
          <xm:sqref>B76</xm:sqref>
        </x14:conditionalFormatting>
        <x14:conditionalFormatting xmlns:xm="http://schemas.microsoft.com/office/excel/2006/main">
          <x14:cfRule type="expression" priority="48" id="{C718CC28-64AB-449D-AB65-05E84208ADF1}">
            <xm:f>$B$33='Dropdown Auswahl'!$B$4</xm:f>
            <x14:dxf>
              <fill>
                <patternFill patternType="darkDown">
                  <bgColor theme="0"/>
                </patternFill>
              </fill>
            </x14:dxf>
          </x14:cfRule>
          <xm:sqref>F76:H76</xm:sqref>
        </x14:conditionalFormatting>
        <x14:conditionalFormatting xmlns:xm="http://schemas.microsoft.com/office/excel/2006/main">
          <x14:cfRule type="expression" priority="47" id="{C5D2934E-016D-465E-9D87-7B47D38740D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45" id="{BE3DDCEC-8FB0-4856-9091-20D021658A73}">
            <xm:f>$B$33='Dropdown Auswahl'!$B$4</xm:f>
            <x14:dxf>
              <fill>
                <patternFill patternType="darkDown">
                  <bgColor theme="0"/>
                </patternFill>
              </fill>
            </x14:dxf>
          </x14:cfRule>
          <xm:sqref>J76:L76</xm:sqref>
        </x14:conditionalFormatting>
        <x14:conditionalFormatting xmlns:xm="http://schemas.microsoft.com/office/excel/2006/main">
          <x14:cfRule type="expression" priority="44" id="{C77456E3-8553-4D76-A945-8314A7D9B8E3}">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43" id="{017865C8-29FB-4D3F-984E-2B9E09C39617}">
            <xm:f>OR($B$30='Dropdown Auswahl'!$B$2,$B$31='Dropdown Auswahl'!$B$2,$B$33='Dropdown Auswahl'!$B$2)</xm:f>
            <x14:dxf>
              <font>
                <color theme="0"/>
              </font>
              <fill>
                <patternFill patternType="darkDown">
                  <bgColor theme="0"/>
                </patternFill>
              </fill>
            </x14:dxf>
          </x14:cfRule>
          <xm:sqref>A78:L82 D67 H67 L67 D54 H54 L54 L41 A37:L40 A42:L53 A41:B41 E41:F41 H41:J41 A55:L66 A54:B54 A68:L76 A67:B67 D67</xm:sqref>
        </x14:conditionalFormatting>
        <x14:conditionalFormatting xmlns:xm="http://schemas.microsoft.com/office/excel/2006/main">
          <x14:cfRule type="expression" priority="42" id="{1BD3A2F5-76A5-486A-9004-7E7E8F6153F1}">
            <xm:f>AND($B$30='Dropdown Auswahl'!$B$4,$B$31='Dropdown Auswahl'!$B$4,$B$33='Dropdown Auswahl'!$B$4)</xm:f>
            <x14:dxf>
              <fill>
                <patternFill patternType="darkDown">
                  <bgColor theme="0"/>
                </patternFill>
              </fill>
            </x14:dxf>
          </x14:cfRule>
          <xm:sqref>A77:L77</xm:sqref>
        </x14:conditionalFormatting>
        <x14:conditionalFormatting xmlns:xm="http://schemas.microsoft.com/office/excel/2006/main">
          <x14:cfRule type="expression" priority="41" id="{E364466D-B581-45D3-B533-A622AFA2C665}">
            <xm:f>OR($B$30='Dropdown Auswahl'!$B$2,$B$31='Dropdown Auswahl'!$B$2,$B$33='Dropdown Auswahl'!$B$2)</xm:f>
            <x14:dxf>
              <font>
                <color theme="0"/>
              </font>
              <fill>
                <patternFill patternType="darkDown">
                  <bgColor theme="0"/>
                </patternFill>
              </fill>
            </x14:dxf>
          </x14:cfRule>
          <xm:sqref>A77:L77</xm:sqref>
        </x14:conditionalFormatting>
        <x14:conditionalFormatting xmlns:xm="http://schemas.microsoft.com/office/excel/2006/main">
          <x14:cfRule type="expression" priority="30" id="{F1674C3E-D28E-40CF-8DA3-CD42694C94AA}">
            <xm:f>OR($B$30='Dropdown Auswahl'!$B$4,$B$31='Dropdown Auswahl'!$B$4,$B$30='Dropdown Auswahl'!$B$2,$B$31='Dropdown Auswahl'!$B$2)</xm:f>
            <x14:dxf>
              <fill>
                <patternFill patternType="darkDown">
                  <bgColor theme="0"/>
                </patternFill>
              </fill>
            </x14:dxf>
          </x14:cfRule>
          <xm:sqref>A32:D32</xm:sqref>
        </x14:conditionalFormatting>
        <x14:conditionalFormatting xmlns:xm="http://schemas.microsoft.com/office/excel/2006/main">
          <x14:cfRule type="expression" priority="31" id="{E2EB6CC6-2B62-4E5C-A477-97235CD46FD4}">
            <xm:f>AND($B$30='Dropdown Auswahl'!$B$3,$B$31='Dropdown Auswahl'!$B$3,OR($B$32="",$B$32='Dropdown Auswahl'!$B$2))</xm:f>
            <x14:dxf>
              <fill>
                <patternFill>
                  <bgColor theme="5" tint="0.39994506668294322"/>
                </patternFill>
              </fill>
            </x14:dxf>
          </x14:cfRule>
          <xm:sqref>B32:D32</xm:sqref>
        </x14:conditionalFormatting>
        <x14:conditionalFormatting xmlns:xm="http://schemas.microsoft.com/office/excel/2006/main">
          <x14:cfRule type="expression" priority="28" id="{34C74FD0-B0E8-44BC-AEF3-FF468DFBEE6F}">
            <xm:f>OR($B$30='Dropdown Auswahl'!$B$4,$B$33='Dropdown Auswahl'!$B$4,$B$30='Dropdown Auswahl'!$B$2,$B$33='Dropdown Auswahl'!$B$2)</xm:f>
            <x14:dxf>
              <fill>
                <patternFill patternType="darkDown">
                  <bgColor theme="0"/>
                </patternFill>
              </fill>
            </x14:dxf>
          </x14:cfRule>
          <xm:sqref>A34:D34</xm:sqref>
        </x14:conditionalFormatting>
        <x14:conditionalFormatting xmlns:xm="http://schemas.microsoft.com/office/excel/2006/main">
          <x14:cfRule type="expression" priority="29" id="{9894B92F-C6B4-495E-ACB9-E52E286EF561}">
            <xm:f>AND($B$30='Dropdown Auswahl'!$B$3,$B$33='Dropdown Auswahl'!$B$3,OR($B$34="",$B$34='Dropdown Auswahl'!$B$2))</xm:f>
            <x14:dxf>
              <fill>
                <patternFill>
                  <bgColor theme="5" tint="0.39994506668294322"/>
                </patternFill>
              </fill>
            </x14:dxf>
          </x14:cfRule>
          <xm:sqref>B34:D34</xm:sqref>
        </x14:conditionalFormatting>
        <x14:conditionalFormatting xmlns:xm="http://schemas.microsoft.com/office/excel/2006/main">
          <x14:cfRule type="expression" priority="84" id="{4AB9A539-E576-4332-9032-AF2725618FB5}">
            <xm:f>OR(B35="",B35='Dropdown Auswahl'!$B$2)</xm:f>
            <x14:dxf>
              <fill>
                <patternFill>
                  <bgColor theme="5" tint="0.39994506668294322"/>
                </patternFill>
              </fill>
            </x14:dxf>
          </x14:cfRule>
          <xm:sqref>B35:D35</xm:sqref>
        </x14:conditionalFormatting>
        <x14:conditionalFormatting xmlns:xm="http://schemas.microsoft.com/office/excel/2006/main">
          <x14:cfRule type="expression" priority="23" id="{76A41C5B-DFFE-42AC-B9D0-7012FB1CC890}">
            <xm:f>OR($B$26="",$B$26='DD FD'!$W$3)</xm:f>
            <x14:dxf>
              <fill>
                <patternFill>
                  <bgColor theme="5" tint="0.39994506668294322"/>
                </patternFill>
              </fill>
            </x14:dxf>
          </x14:cfRule>
          <xm:sqref>B26:D26</xm:sqref>
        </x14:conditionalFormatting>
        <x14:conditionalFormatting xmlns:xm="http://schemas.microsoft.com/office/excel/2006/main">
          <x14:cfRule type="expression" priority="22" id="{BF6662E8-FF9C-4547-A29E-E45783118395}">
            <xm:f>AND($B$27="",OR($B$26='DD FD'!$W$5,$B$26='DD FD'!$W$6))</xm:f>
            <x14:dxf>
              <fill>
                <patternFill>
                  <bgColor theme="5" tint="0.39994506668294322"/>
                </patternFill>
              </fill>
            </x14:dxf>
          </x14:cfRule>
          <xm:sqref>B27:D27</xm:sqref>
        </x14:conditionalFormatting>
        <x14:conditionalFormatting xmlns:xm="http://schemas.microsoft.com/office/excel/2006/main">
          <x14:cfRule type="expression" priority="21" id="{446EE326-D808-4D76-8467-9C950356A2CF}">
            <xm:f>OR($B$26="",$B$26='DD FD'!$W$3,$B$26='DD FD'!$W$4)</xm:f>
            <x14:dxf>
              <fill>
                <patternFill patternType="darkDown">
                  <bgColor theme="0"/>
                </patternFill>
              </fill>
            </x14:dxf>
          </x14:cfRule>
          <xm:sqref>A27:D27</xm:sqref>
        </x14:conditionalFormatting>
        <x14:conditionalFormatting xmlns:xm="http://schemas.microsoft.com/office/excel/2006/main">
          <x14:cfRule type="expression" priority="620" id="{F7FC1BF6-D7A8-4D97-BF23-6BC4DD6617B7}">
            <xm:f>AND(OR(B56="",B56='DD FD'!$D$3),B53&lt;&gt;"",B53&lt;&gt;'DD FD'!$B$3)</xm:f>
            <x14:dxf>
              <fill>
                <patternFill>
                  <bgColor theme="5" tint="0.39994506668294322"/>
                </patternFill>
              </fill>
            </x14:dxf>
          </x14:cfRule>
          <xm:sqref>F56:G56 J56:K56 B56:C56</xm:sqref>
        </x14:conditionalFormatting>
        <x14:conditionalFormatting xmlns:xm="http://schemas.microsoft.com/office/excel/2006/main">
          <x14:cfRule type="expression" priority="20" id="{1CE69687-050A-4EEA-B33B-C584D7D315AF}">
            <xm:f>AND($B$30='Dropdown Auswahl'!$B$4,$B$31='Dropdown Auswahl'!$B$4,$B$33='Dropdown Auswahl'!$B$4)</xm:f>
            <x14:dxf>
              <fill>
                <patternFill patternType="darkDown">
                  <bgColor theme="0"/>
                </patternFill>
              </fill>
            </x14:dxf>
          </x14:cfRule>
          <xm:sqref>E54:F54</xm:sqref>
        </x14:conditionalFormatting>
        <x14:conditionalFormatting xmlns:xm="http://schemas.microsoft.com/office/excel/2006/main">
          <x14:cfRule type="expression" priority="19" id="{5BC52DDB-8E31-4324-98C2-91DEC7FF3725}">
            <xm:f>$B$31='Dropdown Auswahl'!$B$4</xm:f>
            <x14:dxf>
              <fill>
                <patternFill patternType="darkDown">
                  <bgColor theme="0"/>
                </patternFill>
              </fill>
            </x14:dxf>
          </x14:cfRule>
          <xm:sqref>E54:F54</xm:sqref>
        </x14:conditionalFormatting>
        <x14:conditionalFormatting xmlns:xm="http://schemas.microsoft.com/office/excel/2006/main">
          <x14:cfRule type="expression" priority="18" id="{A5C4AA1C-643F-4C56-B5A6-21DF34238D5E}">
            <xm:f>OR($B$30='Dropdown Auswahl'!$B$2,$B$31='Dropdown Auswahl'!$B$2,$B$33='Dropdown Auswahl'!$B$2)</xm:f>
            <x14:dxf>
              <font>
                <color theme="0"/>
              </font>
              <fill>
                <patternFill patternType="darkDown">
                  <bgColor theme="0"/>
                </patternFill>
              </fill>
            </x14:dxf>
          </x14:cfRule>
          <xm:sqref>E54:F54</xm:sqref>
        </x14:conditionalFormatting>
        <x14:conditionalFormatting xmlns:xm="http://schemas.microsoft.com/office/excel/2006/main">
          <x14:cfRule type="expression" priority="17" id="{C8456D87-5D71-4CAA-8BCE-7729EFF29C16}">
            <xm:f>AND($B$30='Dropdown Auswahl'!$B$4,$B$31='Dropdown Auswahl'!$B$4,$B$33='Dropdown Auswahl'!$B$4)</xm:f>
            <x14:dxf>
              <fill>
                <patternFill patternType="darkDown">
                  <bgColor theme="0"/>
                </patternFill>
              </fill>
            </x14:dxf>
          </x14:cfRule>
          <xm:sqref>I54:J54</xm:sqref>
        </x14:conditionalFormatting>
        <x14:conditionalFormatting xmlns:xm="http://schemas.microsoft.com/office/excel/2006/main">
          <x14:cfRule type="expression" priority="16" id="{B6CEB932-1801-43B3-A075-52419CA1BF87}">
            <xm:f>$B$31='Dropdown Auswahl'!$B$4</xm:f>
            <x14:dxf>
              <fill>
                <patternFill patternType="darkDown">
                  <bgColor theme="0"/>
                </patternFill>
              </fill>
            </x14:dxf>
          </x14:cfRule>
          <xm:sqref>I54:J54</xm:sqref>
        </x14:conditionalFormatting>
        <x14:conditionalFormatting xmlns:xm="http://schemas.microsoft.com/office/excel/2006/main">
          <x14:cfRule type="expression" priority="15" id="{425D26EC-5752-4690-9C5E-731514489D23}">
            <xm:f>OR($B$30='Dropdown Auswahl'!$B$2,$B$31='Dropdown Auswahl'!$B$2,$B$33='Dropdown Auswahl'!$B$2)</xm:f>
            <x14:dxf>
              <font>
                <color theme="0"/>
              </font>
              <fill>
                <patternFill patternType="darkDown">
                  <bgColor theme="0"/>
                </patternFill>
              </fill>
            </x14:dxf>
          </x14:cfRule>
          <xm:sqref>I54:J54</xm:sqref>
        </x14:conditionalFormatting>
        <x14:conditionalFormatting xmlns:xm="http://schemas.microsoft.com/office/excel/2006/main">
          <x14:cfRule type="expression" priority="11" id="{6B79BC00-0D2A-4DA9-904A-A56900C89D5B}">
            <xm:f>AND($B$30='Dropdown Auswahl'!$B$4,$B$31='Dropdown Auswahl'!$B$4,$B$33='Dropdown Auswahl'!$B$4)</xm:f>
            <x14:dxf>
              <fill>
                <patternFill patternType="darkDown">
                  <bgColor theme="0"/>
                </patternFill>
              </fill>
            </x14:dxf>
          </x14:cfRule>
          <xm:sqref>E67</xm:sqref>
        </x14:conditionalFormatting>
        <x14:conditionalFormatting xmlns:xm="http://schemas.microsoft.com/office/excel/2006/main">
          <x14:cfRule type="expression" priority="13" id="{1C3AB383-BA1A-448E-A520-696CA19BD699}">
            <xm:f>AND($B$30='Dropdown Auswahl'!$B$4,$B$31='Dropdown Auswahl'!$B$4,$B$33='Dropdown Auswahl'!$B$4)</xm:f>
            <x14:dxf>
              <fill>
                <patternFill patternType="darkDown">
                  <bgColor theme="0"/>
                </patternFill>
              </fill>
            </x14:dxf>
          </x14:cfRule>
          <xm:sqref>F67 H67</xm:sqref>
        </x14:conditionalFormatting>
        <x14:conditionalFormatting xmlns:xm="http://schemas.microsoft.com/office/excel/2006/main">
          <x14:cfRule type="expression" priority="12" id="{CEC1F5C8-6A13-4C15-8154-AE2CED34812B}">
            <xm:f>$B$33='Dropdown Auswahl'!$B$4</xm:f>
            <x14:dxf>
              <fill>
                <patternFill patternType="darkDown">
                  <bgColor theme="0"/>
                </patternFill>
              </fill>
            </x14:dxf>
          </x14:cfRule>
          <xm:sqref>E67:F67 H67</xm:sqref>
        </x14:conditionalFormatting>
        <x14:conditionalFormatting xmlns:xm="http://schemas.microsoft.com/office/excel/2006/main">
          <x14:cfRule type="expression" priority="10" id="{FCCFCC6C-9DF1-4E56-900D-94CF1B09D88A}">
            <xm:f>OR($B$30='Dropdown Auswahl'!$B$2,$B$31='Dropdown Auswahl'!$B$2,$B$33='Dropdown Auswahl'!$B$2)</xm:f>
            <x14:dxf>
              <font>
                <color theme="0"/>
              </font>
              <fill>
                <patternFill patternType="darkDown">
                  <bgColor theme="0"/>
                </patternFill>
              </fill>
            </x14:dxf>
          </x14:cfRule>
          <xm:sqref>E67:F67 H67</xm:sqref>
        </x14:conditionalFormatting>
        <x14:conditionalFormatting xmlns:xm="http://schemas.microsoft.com/office/excel/2006/main">
          <x14:cfRule type="expression" priority="6" id="{FDFC5FAA-34A8-4A9C-B603-43AB31459913}">
            <xm:f>AND($B$30='Dropdown Auswahl'!$B$4,$B$31='Dropdown Auswahl'!$B$4,$B$33='Dropdown Auswahl'!$B$4)</xm:f>
            <x14:dxf>
              <fill>
                <patternFill patternType="darkDown">
                  <bgColor theme="0"/>
                </patternFill>
              </fill>
            </x14:dxf>
          </x14:cfRule>
          <xm:sqref>I67</xm:sqref>
        </x14:conditionalFormatting>
        <x14:conditionalFormatting xmlns:xm="http://schemas.microsoft.com/office/excel/2006/main">
          <x14:cfRule type="expression" priority="8" id="{F676BBF4-8038-4D78-92C5-AD69735745DD}">
            <xm:f>AND($B$30='Dropdown Auswahl'!$B$4,$B$31='Dropdown Auswahl'!$B$4,$B$33='Dropdown Auswahl'!$B$4)</xm:f>
            <x14:dxf>
              <fill>
                <patternFill patternType="darkDown">
                  <bgColor theme="0"/>
                </patternFill>
              </fill>
            </x14:dxf>
          </x14:cfRule>
          <xm:sqref>J67 L67</xm:sqref>
        </x14:conditionalFormatting>
        <x14:conditionalFormatting xmlns:xm="http://schemas.microsoft.com/office/excel/2006/main">
          <x14:cfRule type="expression" priority="7" id="{45A697BA-7A2C-4A24-8385-9B9D172B6BAD}">
            <xm:f>$B$33='Dropdown Auswahl'!$B$4</xm:f>
            <x14:dxf>
              <fill>
                <patternFill patternType="darkDown">
                  <bgColor theme="0"/>
                </patternFill>
              </fill>
            </x14:dxf>
          </x14:cfRule>
          <xm:sqref>I67:J67 L67</xm:sqref>
        </x14:conditionalFormatting>
        <x14:conditionalFormatting xmlns:xm="http://schemas.microsoft.com/office/excel/2006/main">
          <x14:cfRule type="expression" priority="5" id="{EA939337-BFD1-49CA-B722-AD572B77B2D1}">
            <xm:f>OR($B$30='Dropdown Auswahl'!$B$2,$B$31='Dropdown Auswahl'!$B$2,$B$33='Dropdown Auswahl'!$B$2)</xm:f>
            <x14:dxf>
              <font>
                <color theme="0"/>
              </font>
              <fill>
                <patternFill patternType="darkDown">
                  <bgColor theme="0"/>
                </patternFill>
              </fill>
            </x14:dxf>
          </x14:cfRule>
          <xm:sqref>I67:J67 L67</xm:sqref>
        </x14:conditionalFormatting>
        <x14:conditionalFormatting xmlns:xm="http://schemas.microsoft.com/office/excel/2006/main">
          <x14:cfRule type="expression" priority="66" id="{6FC2503A-2574-4B90-8DE4-13513C53903B}">
            <xm:f>OR($B$36="",$B$36='Dropdown Auswahl'!$B$2)</xm:f>
            <x14:dxf>
              <fill>
                <patternFill>
                  <bgColor theme="5" tint="0.39994506668294322"/>
                </patternFill>
              </fill>
            </x14:dxf>
          </x14:cfRule>
          <xm:sqref>B36:C36</xm:sqref>
        </x14:conditionalFormatting>
      </x14:conditionalFormattings>
    </ext>
    <ext xmlns:x14="http://schemas.microsoft.com/office/spreadsheetml/2009/9/main" uri="{CCE6A557-97BC-4b89-ADB6-D9C93CAAB3DF}">
      <x14:dataValidations xmlns:xm="http://schemas.microsoft.com/office/excel/2006/main" xWindow="534" yWindow="466" count="11">
        <x14:dataValidation type="list" allowBlank="1" showInputMessage="1" showErrorMessage="1" xr:uid="{B8B605CC-8BE4-4DAD-BF9C-C619D167BCAA}">
          <x14:formula1>
            <xm:f>IF(H43=1,FD_VM_PPK, IF(H43=2,FD_VM_KS, IF(H43=3,FD_VM_WB, IF(H43=4,FD_VM_AL, IF(H43=5,FD_VM_GL, IF(H43=6,FD_VM_NM, IF(H43=7,FD_VM_GKV, IF(H43=8,FD_VM_SV,'DD FD'!$F$21))))))))</xm:f>
          </x14:formula1>
          <xm:sqref>J44:L44 F44:H44 F57:H57 J57:L57</xm:sqref>
        </x14:dataValidation>
        <x14:dataValidation type="list" allowBlank="1" showInputMessage="1" showErrorMessage="1" xr:uid="{5D22962B-D541-42B3-AE85-FF8CA8EFF22C}">
          <x14:formula1>
            <xm:f>IF(H43=1,FD_SM_PPK, IF(H43=2,FD_SM_KS, IF(H43=3,FD_SM_WB, IF(H43=4,FD_SM_AL, IF(H43=5,FD_SM_GL, IF(H43=6,FD_SM_NM,'DD FD'!$F$21))))))</xm:f>
          </x14:formula1>
          <xm:sqref>J46:L46 J59:L59 F59:H59 F46:H46</xm:sqref>
        </x14:dataValidation>
        <x14:dataValidation type="list" allowBlank="1" showErrorMessage="1" promptTitle="Weitere Lieferanten" prompt="Bitte links aufklappen" xr:uid="{18EE7B19-810D-4B14-B9E3-DEB8BE11C68B}">
          <x14:formula1>
            <xm:f>'Dropdown Auswahl'!$B$2:$B$4</xm:f>
          </x14:formula1>
          <xm:sqref>B7:B8 B12:B13 B17:B18</xm:sqref>
        </x14:dataValidation>
        <x14:dataValidation type="list" allowBlank="1" showInputMessage="1" showErrorMessage="1" promptTitle="Recyclingfähigkeit" prompt="Beachten Sie hierfür bitte die Angaben zur Recyclingfähigkeit in unserer &quot;Do's and Don'ts&quot;-Unterlage. Wählen Sie &quot;Ja&quot;, wenn die Recyclingfähigkeit gem. dieser Unterlage festgestellt wurde. Wählen Sie &quot;Nein&quot; wenn nicht." xr:uid="{E0BC5DC0-8E86-4475-B0E3-BC0A94C64373}">
          <x14:formula1>
            <xm:f>'Dropdown Auswahl'!$B$2:$B$4</xm:f>
          </x14:formula1>
          <xm:sqref>B35:D35</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0E433B02-A997-4189-B6DF-0775C8C30DDF}">
          <x14:formula1>
            <xm:f>IF(D43=1,FD_VM_PPK, IF(D43=2,FD_VM_KS, IF(D43=3,FD_VM_WB, IF(D43=4,FD_VM_AL, IF(D43=5,FD_VM_GL, IF(D43=6,FD_VM_NM, IF(D43=7,FD_VM_GKV, IF(D43=8,FD_VM_SV, 'DD FD'!$F$21))))))))</xm:f>
          </x14:formula1>
          <xm:sqref>B44:D44</xm:sqref>
        </x14:dataValidation>
        <x14:dataValidation type="list" allowBlank="1" showInputMessage="1" showErrorMessage="1" promptTitle="Verpackungsbestandteile" prompt="Verpackungen können aus Hauptkörper, Verschluss und Etikett bestehen. Über &quot; ja/nein&quot; angeben, welche Bestandteile die Verpackung hat. Zu den ausgewählten Verpackungsbestandteilen werden im Folgenden weitere Angaben erforderlich. " xr:uid="{281313B8-BA52-4746-862E-8C6F248EC8BA}">
          <x14:formula1>
            <xm:f>'Dropdown Auswahl'!$B$2:$B$4</xm:f>
          </x14:formula1>
          <xm:sqref>B30:D31 B33:D33</xm:sqref>
        </x14:dataValidation>
        <x14: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xr:uid="{C0A9410F-968E-4A61-87D4-BEEBB5B8AA1D}">
          <x14:formula1>
            <xm:f>IF(D43=1,FD_SM_PPK, IF(D43=2,FD_SM_KS, IF(D43=3,FD_SM_WB, IF(D43=4,FD_SM_AL, IF(D43=5,FD_SM_GL, IF(D43=6,FD_SM_NM,'DD FD'!$F$21))))))</xm:f>
          </x14:formula1>
          <xm:sqref>B59:D59 B46:D46</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25FA63D9-F354-4E9D-BEDC-008CA98FE3A2}">
          <x14:formula1>
            <xm:f>IF(D56=1,FD_VM_PPK, IF(D56=2,FD_VM_KS, IF(D56=3,FD_VM_WB, IF(D56=4,FD_VM_AL, IF(D56=5,FD_VM_GL, IF(D56=6,FD_VM_NM, IF(D56=7,FD_VM_GKV, IF(D56=8,FD_VM_SV,'DD FD'!$F$21))))))))</xm:f>
          </x14:formula1>
          <xm:sqref>B57:D57</xm:sqref>
        </x14:dataValidation>
        <x14:dataValidation type="list" allowBlank="1" showInputMessage="1" showErrorMessage="1" promptTitle="Verschluss/Deckel trennbar" prompt="Falls es einen Hauptkörper und einen Verschluss/Deckel gibt ist hier anzugeben, ob sich diese beiden Komponenten händisch durch den Endverbraucher voneinander trennen lassen." xr:uid="{F91745C9-C289-467E-9411-72941AEDA64F}">
          <x14:formula1>
            <xm:f>'Dropdown Auswahl'!$B$2:$B$4</xm:f>
          </x14:formula1>
          <xm:sqref>B32:D32</xm:sqref>
        </x14:dataValidation>
        <x14:dataValidation type="list" allowBlank="1" showInputMessage="1" showErrorMessage="1" promptTitle="Etikett/Sticker trennbar" prompt="Falls es einen Hauptkörper und ein Etikett/Sticker gibt ist hier anzugeben, ob sich diese beiden Komponenten händisch durch den Endverbraucher voneinander trennen lassen." xr:uid="{183922EE-BBCD-419E-846F-FB6C5944A914}">
          <x14:formula1>
            <xm:f>'Dropdown Auswahl'!$B$2:$B$4</xm:f>
          </x14:formula1>
          <xm:sqref>B34:D34</xm:sqref>
        </x14:dataValidation>
        <x14:dataValidation type="list" allowBlank="1" showInputMessage="1" showErrorMessage="1" promptTitle="Lizenzierungspflicht (Bst.Teil)" prompt="Wenn bei Lizenzierungspflicht (gesamt) angegeben wurde, dass ein Teil der Verpackung nicht lizenzierungspflichtig ist, kann hier je Bestandteil angegeben werden, welcher dieser Bestandteile nicht Lizenzierungspflichtig ist. Ansonsten nicht zu füllen." xr:uid="{E5B60B26-303B-4A78-808B-2C0DBB72FC04}">
          <x14:formula1>
            <xm:f>'Dropdown Auswahl'!$A$2:$A$3</xm:f>
          </x14:formula1>
          <xm:sqref>B41:C41 F41:G41 J41:K41 B54:C54 F54:G54 J54:K54 B67:C67 F67:G67 J67:K67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9064-E444-4B5D-9D5E-5C23AC7B0187}">
  <sheetPr codeName="Sheet2"/>
  <dimension ref="A1:X38"/>
  <sheetViews>
    <sheetView zoomScale="85" zoomScaleNormal="85" workbookViewId="0"/>
  </sheetViews>
  <sheetFormatPr defaultRowHeight="15.75" x14ac:dyDescent="0.25"/>
  <cols>
    <col min="1" max="1" width="27.75" style="2" bestFit="1" customWidth="1"/>
    <col min="2" max="2" width="27.5" style="2" bestFit="1" customWidth="1"/>
    <col min="3" max="3" width="24.625" style="2" bestFit="1" customWidth="1"/>
    <col min="4" max="4" width="24.75" style="2" bestFit="1" customWidth="1"/>
    <col min="5" max="5" width="9.25" style="2" bestFit="1" customWidth="1"/>
    <col min="6" max="6" width="41.5" style="2" bestFit="1" customWidth="1"/>
    <col min="7" max="14" width="36.5" style="2" bestFit="1" customWidth="1"/>
    <col min="15" max="15" width="41.75" style="2" bestFit="1" customWidth="1"/>
    <col min="16" max="21" width="36.5" style="2" bestFit="1" customWidth="1"/>
    <col min="22" max="22" width="30.625" style="2" bestFit="1" customWidth="1"/>
    <col min="23" max="23" width="39.25" style="2" bestFit="1" customWidth="1"/>
    <col min="24" max="24" width="46.75" style="2" bestFit="1" customWidth="1"/>
    <col min="25" max="16384" width="9" style="2"/>
  </cols>
  <sheetData>
    <row r="1" spans="1:24" s="1" customFormat="1" ht="16.5" thickBot="1" x14ac:dyDescent="0.3">
      <c r="A1" s="279" t="s">
        <v>2131</v>
      </c>
      <c r="B1" s="278" t="s">
        <v>2132</v>
      </c>
      <c r="C1" s="180" t="s">
        <v>2133</v>
      </c>
      <c r="D1" s="832" t="s">
        <v>2130</v>
      </c>
      <c r="E1" s="833"/>
      <c r="F1" s="834" t="s">
        <v>2129</v>
      </c>
      <c r="G1" s="835"/>
      <c r="H1" s="835"/>
      <c r="I1" s="835"/>
      <c r="J1" s="835"/>
      <c r="K1" s="835"/>
      <c r="L1" s="835"/>
      <c r="M1" s="836"/>
      <c r="N1" s="837" t="s">
        <v>2160</v>
      </c>
      <c r="O1" s="837"/>
      <c r="P1" s="837"/>
      <c r="Q1" s="837"/>
      <c r="R1" s="837"/>
      <c r="S1" s="837"/>
      <c r="T1" s="837"/>
      <c r="U1" s="838"/>
      <c r="V1" s="182" t="s">
        <v>2162</v>
      </c>
    </row>
    <row r="2" spans="1:24" s="1" customFormat="1" ht="16.5" thickBot="1" x14ac:dyDescent="0.3">
      <c r="A2" s="280" t="s">
        <v>2012</v>
      </c>
      <c r="B2" s="166" t="s">
        <v>2012</v>
      </c>
      <c r="C2" s="165" t="s">
        <v>2012</v>
      </c>
      <c r="D2" s="165" t="s">
        <v>2013</v>
      </c>
      <c r="E2" s="167" t="s">
        <v>2161</v>
      </c>
      <c r="F2" s="165" t="s">
        <v>1993</v>
      </c>
      <c r="G2" s="166" t="s">
        <v>2014</v>
      </c>
      <c r="H2" s="166" t="s">
        <v>2319</v>
      </c>
      <c r="I2" s="166" t="s">
        <v>2015</v>
      </c>
      <c r="J2" s="166" t="s">
        <v>859</v>
      </c>
      <c r="K2" s="166" t="s">
        <v>2018</v>
      </c>
      <c r="L2" s="166" t="s">
        <v>2016</v>
      </c>
      <c r="M2" s="167" t="s">
        <v>2017</v>
      </c>
      <c r="N2" s="166" t="s">
        <v>1993</v>
      </c>
      <c r="O2" s="166" t="s">
        <v>2014</v>
      </c>
      <c r="P2" s="166" t="s">
        <v>2319</v>
      </c>
      <c r="Q2" s="166" t="s">
        <v>2015</v>
      </c>
      <c r="R2" s="166" t="s">
        <v>859</v>
      </c>
      <c r="S2" s="166" t="s">
        <v>2018</v>
      </c>
      <c r="T2" s="166" t="s">
        <v>2016</v>
      </c>
      <c r="U2" s="167" t="s">
        <v>2017</v>
      </c>
      <c r="V2" s="181" t="s">
        <v>2012</v>
      </c>
      <c r="W2" s="181" t="s">
        <v>586</v>
      </c>
      <c r="X2" s="181" t="s">
        <v>2371</v>
      </c>
    </row>
    <row r="3" spans="1:24" x14ac:dyDescent="0.25">
      <c r="A3" s="176" t="s">
        <v>324</v>
      </c>
      <c r="B3" s="161" t="s">
        <v>324</v>
      </c>
      <c r="C3" s="3" t="s">
        <v>324</v>
      </c>
      <c r="D3" s="160" t="s">
        <v>324</v>
      </c>
      <c r="E3" s="161">
        <v>0</v>
      </c>
      <c r="F3" s="160" t="s">
        <v>324</v>
      </c>
      <c r="G3" s="179" t="s">
        <v>324</v>
      </c>
      <c r="H3" s="179" t="s">
        <v>324</v>
      </c>
      <c r="I3" s="179" t="s">
        <v>324</v>
      </c>
      <c r="J3" s="179" t="s">
        <v>324</v>
      </c>
      <c r="K3" s="179" t="s">
        <v>324</v>
      </c>
      <c r="L3" s="179" t="s">
        <v>324</v>
      </c>
      <c r="M3" s="161" t="s">
        <v>324</v>
      </c>
      <c r="N3" s="179" t="s">
        <v>324</v>
      </c>
      <c r="O3" s="179" t="s">
        <v>324</v>
      </c>
      <c r="P3" s="179" t="s">
        <v>324</v>
      </c>
      <c r="Q3" s="179" t="s">
        <v>324</v>
      </c>
      <c r="R3" s="179" t="s">
        <v>324</v>
      </c>
      <c r="S3" s="179" t="s">
        <v>324</v>
      </c>
      <c r="T3" s="179" t="s">
        <v>324</v>
      </c>
      <c r="U3" s="161" t="s">
        <v>324</v>
      </c>
      <c r="V3" s="176" t="s">
        <v>324</v>
      </c>
      <c r="W3" s="176" t="s">
        <v>324</v>
      </c>
      <c r="X3" s="176" t="s">
        <v>324</v>
      </c>
    </row>
    <row r="4" spans="1:24" x14ac:dyDescent="0.25">
      <c r="A4" s="177" t="s">
        <v>2026</v>
      </c>
      <c r="B4" s="156" t="s">
        <v>2027</v>
      </c>
      <c r="C4" s="3" t="s">
        <v>2028</v>
      </c>
      <c r="D4" s="155" t="s">
        <v>1993</v>
      </c>
      <c r="E4" s="156">
        <v>1</v>
      </c>
      <c r="F4" s="155" t="s">
        <v>2318</v>
      </c>
      <c r="G4" s="3" t="s">
        <v>2318</v>
      </c>
      <c r="H4" s="3" t="s">
        <v>2318</v>
      </c>
      <c r="I4" s="3" t="s">
        <v>2318</v>
      </c>
      <c r="J4" s="3" t="s">
        <v>2318</v>
      </c>
      <c r="K4" s="3" t="s">
        <v>2318</v>
      </c>
      <c r="L4" s="3" t="s">
        <v>2318</v>
      </c>
      <c r="M4" s="156" t="s">
        <v>2318</v>
      </c>
      <c r="N4" s="3" t="s">
        <v>2317</v>
      </c>
      <c r="O4" s="3" t="s">
        <v>2317</v>
      </c>
      <c r="P4" s="3" t="s">
        <v>2317</v>
      </c>
      <c r="Q4" s="3" t="s">
        <v>2317</v>
      </c>
      <c r="R4" s="3" t="s">
        <v>2317</v>
      </c>
      <c r="S4" s="3" t="s">
        <v>2317</v>
      </c>
      <c r="T4" s="3" t="s">
        <v>2317</v>
      </c>
      <c r="U4" s="3" t="s">
        <v>2317</v>
      </c>
      <c r="V4" s="177" t="s">
        <v>2159</v>
      </c>
      <c r="W4" s="177" t="s">
        <v>2312</v>
      </c>
      <c r="X4" s="177" t="s">
        <v>2372</v>
      </c>
    </row>
    <row r="5" spans="1:24" x14ac:dyDescent="0.25">
      <c r="A5" s="177" t="s">
        <v>2030</v>
      </c>
      <c r="B5" s="156" t="s">
        <v>2031</v>
      </c>
      <c r="C5" s="3" t="s">
        <v>2032</v>
      </c>
      <c r="D5" s="155" t="s">
        <v>2014</v>
      </c>
      <c r="E5" s="156">
        <v>2</v>
      </c>
      <c r="F5" s="155" t="s">
        <v>2019</v>
      </c>
      <c r="G5" s="3" t="s">
        <v>222</v>
      </c>
      <c r="H5" s="3" t="s">
        <v>2355</v>
      </c>
      <c r="I5" s="3" t="s">
        <v>2015</v>
      </c>
      <c r="J5" s="3" t="s">
        <v>859</v>
      </c>
      <c r="K5" s="3" t="s">
        <v>2021</v>
      </c>
      <c r="L5" s="3" t="s">
        <v>2020</v>
      </c>
      <c r="M5" s="156" t="s">
        <v>2117</v>
      </c>
      <c r="N5" s="3" t="s">
        <v>2022</v>
      </c>
      <c r="O5" s="3" t="s">
        <v>2134</v>
      </c>
      <c r="P5" s="3" t="s">
        <v>2320</v>
      </c>
      <c r="Q5" s="3" t="s">
        <v>2148</v>
      </c>
      <c r="R5" s="3" t="s">
        <v>2147</v>
      </c>
      <c r="S5" s="3" t="s">
        <v>2149</v>
      </c>
      <c r="T5" s="3"/>
      <c r="V5" s="177" t="s">
        <v>2166</v>
      </c>
      <c r="W5" s="177" t="s">
        <v>2311</v>
      </c>
      <c r="X5" s="177" t="s">
        <v>2373</v>
      </c>
    </row>
    <row r="6" spans="1:24" ht="16.5" thickBot="1" x14ac:dyDescent="0.3">
      <c r="A6" s="177" t="s">
        <v>826</v>
      </c>
      <c r="B6" s="156" t="s">
        <v>2034</v>
      </c>
      <c r="C6" s="3" t="s">
        <v>2035</v>
      </c>
      <c r="D6" s="155" t="s">
        <v>2319</v>
      </c>
      <c r="E6" s="156">
        <v>3</v>
      </c>
      <c r="F6" s="155" t="s">
        <v>2023</v>
      </c>
      <c r="G6" s="3" t="s">
        <v>1320</v>
      </c>
      <c r="H6" s="3" t="s">
        <v>1994</v>
      </c>
      <c r="I6" s="3"/>
      <c r="J6" s="3"/>
      <c r="K6" s="3" t="s">
        <v>2025</v>
      </c>
      <c r="L6" s="3" t="s">
        <v>2024</v>
      </c>
      <c r="M6" s="156" t="s">
        <v>2118</v>
      </c>
      <c r="N6" s="3"/>
      <c r="O6" s="3" t="s">
        <v>2135</v>
      </c>
      <c r="P6" s="3" t="s">
        <v>2356</v>
      </c>
      <c r="Q6" s="3"/>
      <c r="R6" s="3"/>
      <c r="S6" s="3" t="s">
        <v>2150</v>
      </c>
      <c r="T6" s="3"/>
      <c r="V6" s="177" t="s">
        <v>2167</v>
      </c>
      <c r="W6" s="178" t="s">
        <v>2313</v>
      </c>
      <c r="X6" s="178" t="s">
        <v>2374</v>
      </c>
    </row>
    <row r="7" spans="1:24" ht="16.5" thickBot="1" x14ac:dyDescent="0.3">
      <c r="A7" s="177" t="s">
        <v>2038</v>
      </c>
      <c r="B7" s="156" t="s">
        <v>2039</v>
      </c>
      <c r="C7" s="158" t="s">
        <v>2040</v>
      </c>
      <c r="D7" s="155" t="s">
        <v>2015</v>
      </c>
      <c r="E7" s="156">
        <v>4</v>
      </c>
      <c r="F7" s="155" t="s">
        <v>2103</v>
      </c>
      <c r="G7" s="3" t="s">
        <v>278</v>
      </c>
      <c r="H7" s="3"/>
      <c r="I7" s="3"/>
      <c r="J7" s="3"/>
      <c r="K7" s="3" t="s">
        <v>2029</v>
      </c>
      <c r="L7" s="3" t="s">
        <v>2115</v>
      </c>
      <c r="M7" s="156" t="s">
        <v>2020</v>
      </c>
      <c r="N7" s="3"/>
      <c r="O7" s="3" t="s">
        <v>2136</v>
      </c>
      <c r="P7" s="3"/>
      <c r="Q7" s="3"/>
      <c r="R7" s="3"/>
      <c r="S7" s="3" t="s">
        <v>2151</v>
      </c>
      <c r="T7" s="3"/>
      <c r="V7" s="177" t="s">
        <v>2168</v>
      </c>
    </row>
    <row r="8" spans="1:24" x14ac:dyDescent="0.25">
      <c r="A8" s="177" t="s">
        <v>2101</v>
      </c>
      <c r="B8" s="156" t="s">
        <v>2043</v>
      </c>
      <c r="C8" s="2" t="s">
        <v>2097</v>
      </c>
      <c r="D8" s="155" t="s">
        <v>859</v>
      </c>
      <c r="E8" s="156">
        <v>5</v>
      </c>
      <c r="F8" s="155" t="s">
        <v>2163</v>
      </c>
      <c r="G8" s="3" t="s">
        <v>468</v>
      </c>
      <c r="H8" s="3"/>
      <c r="I8" s="3"/>
      <c r="J8" s="3"/>
      <c r="K8" s="3" t="s">
        <v>2033</v>
      </c>
      <c r="L8" s="3" t="s">
        <v>2116</v>
      </c>
      <c r="M8" s="156" t="s">
        <v>2119</v>
      </c>
      <c r="N8" s="3"/>
      <c r="O8" s="3" t="s">
        <v>2137</v>
      </c>
      <c r="Q8" s="3"/>
      <c r="R8" s="3"/>
      <c r="S8" s="3" t="s">
        <v>2152</v>
      </c>
      <c r="T8" s="3"/>
      <c r="V8" s="177" t="s">
        <v>2169</v>
      </c>
    </row>
    <row r="9" spans="1:24" x14ac:dyDescent="0.25">
      <c r="A9" s="177" t="s">
        <v>2046</v>
      </c>
      <c r="B9" s="156" t="s">
        <v>2047</v>
      </c>
      <c r="C9" s="2" t="s">
        <v>2097</v>
      </c>
      <c r="D9" s="155" t="s">
        <v>2018</v>
      </c>
      <c r="E9" s="156">
        <v>6</v>
      </c>
      <c r="F9" s="155"/>
      <c r="G9" s="3" t="s">
        <v>2036</v>
      </c>
      <c r="H9" s="3"/>
      <c r="I9" s="3"/>
      <c r="J9" s="3"/>
      <c r="K9" s="3" t="s">
        <v>2037</v>
      </c>
      <c r="L9" s="3" t="s">
        <v>2165</v>
      </c>
      <c r="M9" s="156" t="s">
        <v>2120</v>
      </c>
      <c r="N9" s="3"/>
      <c r="O9" s="3" t="s">
        <v>2138</v>
      </c>
      <c r="Q9" s="3"/>
      <c r="R9" s="3"/>
      <c r="S9" s="3" t="s">
        <v>2153</v>
      </c>
      <c r="T9" s="3"/>
      <c r="V9" s="177" t="s">
        <v>2170</v>
      </c>
    </row>
    <row r="10" spans="1:24" x14ac:dyDescent="0.25">
      <c r="A10" s="177" t="s">
        <v>844</v>
      </c>
      <c r="B10" s="156" t="s">
        <v>2050</v>
      </c>
      <c r="C10" s="2" t="s">
        <v>2097</v>
      </c>
      <c r="D10" s="155" t="s">
        <v>2016</v>
      </c>
      <c r="E10" s="156">
        <v>7</v>
      </c>
      <c r="F10" s="155"/>
      <c r="G10" s="3" t="s">
        <v>2104</v>
      </c>
      <c r="H10" s="3"/>
      <c r="I10" s="3"/>
      <c r="J10" s="3"/>
      <c r="K10" s="3" t="s">
        <v>2042</v>
      </c>
      <c r="L10" s="3"/>
      <c r="M10" s="156" t="s">
        <v>2115</v>
      </c>
      <c r="N10" s="3"/>
      <c r="O10" s="3" t="s">
        <v>2139</v>
      </c>
      <c r="P10" s="3"/>
      <c r="Q10" s="3"/>
      <c r="R10" s="3"/>
      <c r="S10" s="3" t="s">
        <v>2154</v>
      </c>
      <c r="T10" s="3"/>
      <c r="V10" s="177" t="s">
        <v>2171</v>
      </c>
    </row>
    <row r="11" spans="1:24" ht="16.5" thickBot="1" x14ac:dyDescent="0.3">
      <c r="A11" s="177" t="s">
        <v>2052</v>
      </c>
      <c r="B11" s="156" t="s">
        <v>2053</v>
      </c>
      <c r="C11" s="2" t="s">
        <v>2097</v>
      </c>
      <c r="D11" s="157" t="s">
        <v>2017</v>
      </c>
      <c r="E11" s="159">
        <v>8</v>
      </c>
      <c r="F11" s="155"/>
      <c r="G11" s="3" t="s">
        <v>2105</v>
      </c>
      <c r="H11" s="3"/>
      <c r="I11" s="3"/>
      <c r="J11" s="3"/>
      <c r="K11" s="3" t="s">
        <v>2128</v>
      </c>
      <c r="L11" s="3"/>
      <c r="M11" s="156" t="s">
        <v>2044</v>
      </c>
      <c r="N11" s="3"/>
      <c r="O11" s="3" t="s">
        <v>2140</v>
      </c>
      <c r="P11" s="3"/>
      <c r="Q11" s="3"/>
      <c r="R11" s="3"/>
      <c r="S11" s="3" t="s">
        <v>2155</v>
      </c>
      <c r="T11" s="3"/>
      <c r="V11" s="177" t="s">
        <v>2172</v>
      </c>
    </row>
    <row r="12" spans="1:24" x14ac:dyDescent="0.25">
      <c r="A12" s="177" t="s">
        <v>2056</v>
      </c>
      <c r="B12" s="156" t="s">
        <v>2057</v>
      </c>
      <c r="C12" s="2" t="s">
        <v>2097</v>
      </c>
      <c r="F12" s="155"/>
      <c r="G12" s="3" t="s">
        <v>2106</v>
      </c>
      <c r="H12" s="3"/>
      <c r="I12" s="3"/>
      <c r="J12" s="3"/>
      <c r="K12" s="3" t="s">
        <v>2045</v>
      </c>
      <c r="L12" s="3"/>
      <c r="M12" s="156" t="s">
        <v>2048</v>
      </c>
      <c r="N12" s="3"/>
      <c r="O12" s="3" t="s">
        <v>2141</v>
      </c>
      <c r="P12" s="3"/>
      <c r="Q12" s="3"/>
      <c r="R12" s="3"/>
      <c r="S12" s="3" t="s">
        <v>2156</v>
      </c>
      <c r="T12" s="3"/>
      <c r="V12" s="177" t="s">
        <v>2173</v>
      </c>
    </row>
    <row r="13" spans="1:24" x14ac:dyDescent="0.25">
      <c r="A13" s="177" t="s">
        <v>2375</v>
      </c>
      <c r="B13" s="156" t="s">
        <v>2060</v>
      </c>
      <c r="C13" s="2" t="s">
        <v>2097</v>
      </c>
      <c r="F13" s="155"/>
      <c r="G13" s="3" t="s">
        <v>2107</v>
      </c>
      <c r="H13" s="3"/>
      <c r="I13" s="3"/>
      <c r="J13" s="3"/>
      <c r="K13" s="3" t="s">
        <v>2049</v>
      </c>
      <c r="L13" s="3"/>
      <c r="M13" s="156" t="s">
        <v>2051</v>
      </c>
      <c r="N13" s="3"/>
      <c r="O13" s="3" t="s">
        <v>2142</v>
      </c>
      <c r="P13" s="3"/>
      <c r="Q13" s="3"/>
      <c r="R13" s="3"/>
      <c r="S13" s="3" t="s">
        <v>2157</v>
      </c>
      <c r="T13" s="3"/>
      <c r="V13" s="177" t="s">
        <v>2174</v>
      </c>
    </row>
    <row r="14" spans="1:24" x14ac:dyDescent="0.25">
      <c r="A14" s="177" t="s">
        <v>2059</v>
      </c>
      <c r="B14" s="156" t="s">
        <v>2062</v>
      </c>
      <c r="C14" s="2" t="s">
        <v>2097</v>
      </c>
      <c r="F14" s="155"/>
      <c r="G14" s="3" t="s">
        <v>2041</v>
      </c>
      <c r="H14" s="3"/>
      <c r="I14" s="3"/>
      <c r="J14" s="3"/>
      <c r="K14" s="3" t="s">
        <v>2164</v>
      </c>
      <c r="L14" s="3"/>
      <c r="M14" s="156" t="s">
        <v>2055</v>
      </c>
      <c r="N14" s="3"/>
      <c r="O14" s="3" t="s">
        <v>2143</v>
      </c>
      <c r="P14" s="3"/>
      <c r="Q14" s="3"/>
      <c r="R14" s="3"/>
      <c r="S14" s="3" t="s">
        <v>2158</v>
      </c>
      <c r="T14" s="3"/>
      <c r="V14" s="177" t="s">
        <v>2175</v>
      </c>
    </row>
    <row r="15" spans="1:24" x14ac:dyDescent="0.25">
      <c r="A15" s="177" t="s">
        <v>852</v>
      </c>
      <c r="B15" s="156" t="s">
        <v>2065</v>
      </c>
      <c r="C15" s="2" t="s">
        <v>2097</v>
      </c>
      <c r="F15" s="155"/>
      <c r="G15" s="3" t="s">
        <v>2108</v>
      </c>
      <c r="H15" s="3"/>
      <c r="I15" s="3"/>
      <c r="J15" s="3"/>
      <c r="K15" s="3"/>
      <c r="L15" s="3"/>
      <c r="M15" s="156" t="s">
        <v>2121</v>
      </c>
      <c r="N15" s="3"/>
      <c r="O15" s="3" t="s">
        <v>2144</v>
      </c>
      <c r="P15" s="3"/>
      <c r="Q15" s="3"/>
      <c r="R15" s="3"/>
      <c r="S15" s="3"/>
      <c r="T15" s="3"/>
      <c r="U15" s="156"/>
      <c r="V15" s="177" t="s">
        <v>2176</v>
      </c>
    </row>
    <row r="16" spans="1:24" x14ac:dyDescent="0.25">
      <c r="A16" s="177" t="s">
        <v>2064</v>
      </c>
      <c r="B16" s="156" t="s">
        <v>2068</v>
      </c>
      <c r="C16" s="2" t="s">
        <v>2097</v>
      </c>
      <c r="F16" s="155"/>
      <c r="G16" s="3" t="s">
        <v>2109</v>
      </c>
      <c r="H16" s="3"/>
      <c r="I16" s="3"/>
      <c r="J16" s="3"/>
      <c r="K16" s="3"/>
      <c r="L16" s="3"/>
      <c r="M16" s="156" t="s">
        <v>2122</v>
      </c>
      <c r="O16" s="2" t="s">
        <v>2145</v>
      </c>
      <c r="V16" s="177" t="s">
        <v>2177</v>
      </c>
    </row>
    <row r="17" spans="1:22" ht="16.5" thickBot="1" x14ac:dyDescent="0.3">
      <c r="A17" s="177" t="s">
        <v>2067</v>
      </c>
      <c r="B17" s="156" t="s">
        <v>2072</v>
      </c>
      <c r="C17" s="2" t="s">
        <v>2097</v>
      </c>
      <c r="F17" s="155"/>
      <c r="G17" s="3" t="s">
        <v>2110</v>
      </c>
      <c r="H17" s="3"/>
      <c r="I17" s="3"/>
      <c r="J17" s="3"/>
      <c r="K17" s="3"/>
      <c r="L17" s="3"/>
      <c r="M17" s="156" t="s">
        <v>2123</v>
      </c>
      <c r="N17" s="158"/>
      <c r="O17" s="158" t="s">
        <v>2146</v>
      </c>
      <c r="P17" s="158"/>
      <c r="Q17" s="158"/>
      <c r="R17" s="158"/>
      <c r="S17" s="158"/>
      <c r="T17" s="158"/>
      <c r="U17" s="159"/>
      <c r="V17" s="177" t="s">
        <v>2070</v>
      </c>
    </row>
    <row r="18" spans="1:22" x14ac:dyDescent="0.25">
      <c r="A18" s="177" t="s">
        <v>2071</v>
      </c>
      <c r="B18" s="156" t="s">
        <v>2075</v>
      </c>
      <c r="C18" s="2" t="s">
        <v>2097</v>
      </c>
      <c r="F18" s="155"/>
      <c r="G18" s="3" t="s">
        <v>2111</v>
      </c>
      <c r="H18" s="3"/>
      <c r="I18" s="3"/>
      <c r="J18" s="3"/>
      <c r="K18" s="3"/>
      <c r="L18" s="3"/>
      <c r="M18" s="156" t="s">
        <v>2024</v>
      </c>
      <c r="V18" s="177" t="s">
        <v>2073</v>
      </c>
    </row>
    <row r="19" spans="1:22" x14ac:dyDescent="0.25">
      <c r="A19" s="177" t="s">
        <v>2074</v>
      </c>
      <c r="B19" s="156" t="s">
        <v>2078</v>
      </c>
      <c r="C19" s="2" t="s">
        <v>2097</v>
      </c>
      <c r="F19" s="155"/>
      <c r="G19" s="3" t="s">
        <v>2054</v>
      </c>
      <c r="H19" s="3"/>
      <c r="I19" s="3"/>
      <c r="J19" s="3"/>
      <c r="K19" s="3"/>
      <c r="L19" s="3"/>
      <c r="M19" s="156" t="s">
        <v>2124</v>
      </c>
      <c r="V19" s="177" t="s">
        <v>2178</v>
      </c>
    </row>
    <row r="20" spans="1:22" x14ac:dyDescent="0.25">
      <c r="A20" s="177" t="s">
        <v>2077</v>
      </c>
      <c r="B20" s="156" t="s">
        <v>2081</v>
      </c>
      <c r="C20" s="2" t="s">
        <v>2097</v>
      </c>
      <c r="F20" s="155"/>
      <c r="G20" s="3" t="s">
        <v>2058</v>
      </c>
      <c r="H20" s="3"/>
      <c r="I20" s="3"/>
      <c r="J20" s="3"/>
      <c r="K20" s="3"/>
      <c r="L20" s="3"/>
      <c r="M20" s="156" t="s">
        <v>2125</v>
      </c>
      <c r="V20" s="177" t="s">
        <v>2379</v>
      </c>
    </row>
    <row r="21" spans="1:22" ht="16.5" thickBot="1" x14ac:dyDescent="0.3">
      <c r="A21" s="177" t="s">
        <v>2080</v>
      </c>
      <c r="B21" s="156" t="s">
        <v>2083</v>
      </c>
      <c r="C21" s="2" t="s">
        <v>2097</v>
      </c>
      <c r="F21" s="183" t="s">
        <v>2076</v>
      </c>
      <c r="G21" s="3" t="s">
        <v>2061</v>
      </c>
      <c r="H21" s="3"/>
      <c r="I21" s="3"/>
      <c r="J21" s="3"/>
      <c r="K21" s="3"/>
      <c r="L21" s="3"/>
      <c r="M21" s="156" t="s">
        <v>2126</v>
      </c>
      <c r="V21" s="178" t="s">
        <v>2079</v>
      </c>
    </row>
    <row r="22" spans="1:22" x14ac:dyDescent="0.25">
      <c r="A22" s="177" t="s">
        <v>2082</v>
      </c>
      <c r="B22" s="156" t="s">
        <v>2084</v>
      </c>
      <c r="C22" s="2" t="s">
        <v>2097</v>
      </c>
      <c r="F22" s="155"/>
      <c r="G22" s="3" t="s">
        <v>2063</v>
      </c>
      <c r="H22" s="3"/>
      <c r="I22" s="3"/>
      <c r="J22" s="3"/>
      <c r="K22" s="3"/>
      <c r="L22" s="3"/>
      <c r="M22" s="156" t="s">
        <v>2127</v>
      </c>
    </row>
    <row r="23" spans="1:22" x14ac:dyDescent="0.25">
      <c r="A23" s="177" t="s">
        <v>909</v>
      </c>
      <c r="B23" s="156" t="s">
        <v>2085</v>
      </c>
      <c r="C23" s="2" t="s">
        <v>2097</v>
      </c>
      <c r="F23" s="155"/>
      <c r="G23" s="3" t="s">
        <v>2066</v>
      </c>
      <c r="H23" s="3"/>
      <c r="I23" s="3"/>
      <c r="J23" s="3"/>
      <c r="K23" s="3"/>
      <c r="L23" s="3"/>
      <c r="M23" s="156"/>
    </row>
    <row r="24" spans="1:22" x14ac:dyDescent="0.25">
      <c r="A24" s="177" t="s">
        <v>2376</v>
      </c>
      <c r="B24" s="156" t="s">
        <v>2087</v>
      </c>
      <c r="C24" s="2" t="s">
        <v>2097</v>
      </c>
      <c r="F24" s="155"/>
      <c r="G24" s="3" t="s">
        <v>2069</v>
      </c>
      <c r="H24" s="3"/>
      <c r="I24" s="3"/>
      <c r="J24" s="3"/>
      <c r="K24" s="3"/>
      <c r="L24" s="3"/>
      <c r="M24" s="156"/>
    </row>
    <row r="25" spans="1:22" x14ac:dyDescent="0.25">
      <c r="A25" s="177" t="s">
        <v>2086</v>
      </c>
      <c r="B25" s="156" t="s">
        <v>2089</v>
      </c>
      <c r="C25" s="2" t="s">
        <v>2097</v>
      </c>
      <c r="F25" s="155"/>
      <c r="G25" s="3" t="s">
        <v>2112</v>
      </c>
      <c r="H25" s="3"/>
      <c r="I25" s="3"/>
      <c r="J25" s="3"/>
      <c r="K25" s="3"/>
      <c r="L25" s="3"/>
      <c r="M25" s="156"/>
    </row>
    <row r="26" spans="1:22" x14ac:dyDescent="0.25">
      <c r="A26" s="177" t="s">
        <v>2088</v>
      </c>
      <c r="B26" s="156" t="s">
        <v>2090</v>
      </c>
      <c r="C26" s="2" t="s">
        <v>2097</v>
      </c>
      <c r="F26" s="155"/>
      <c r="G26" s="3" t="s">
        <v>2113</v>
      </c>
      <c r="H26" s="3"/>
      <c r="I26" s="3"/>
      <c r="J26" s="3"/>
      <c r="K26" s="3"/>
      <c r="L26" s="3"/>
      <c r="M26" s="156"/>
    </row>
    <row r="27" spans="1:22" ht="16.5" thickBot="1" x14ac:dyDescent="0.3">
      <c r="A27" s="177" t="s">
        <v>924</v>
      </c>
      <c r="B27" s="159" t="s">
        <v>2091</v>
      </c>
      <c r="C27" s="2" t="s">
        <v>2097</v>
      </c>
      <c r="F27" s="157"/>
      <c r="G27" s="158" t="s">
        <v>2114</v>
      </c>
      <c r="H27" s="158"/>
      <c r="I27" s="158"/>
      <c r="J27" s="158"/>
      <c r="K27" s="158"/>
      <c r="L27" s="158"/>
      <c r="M27" s="159"/>
    </row>
    <row r="28" spans="1:22" x14ac:dyDescent="0.25">
      <c r="A28" s="177" t="s">
        <v>2377</v>
      </c>
      <c r="B28" s="2" t="s">
        <v>2097</v>
      </c>
      <c r="C28" s="2" t="s">
        <v>2097</v>
      </c>
    </row>
    <row r="29" spans="1:22" x14ac:dyDescent="0.25">
      <c r="A29" s="177" t="s">
        <v>931</v>
      </c>
      <c r="B29" s="2" t="s">
        <v>2097</v>
      </c>
    </row>
    <row r="30" spans="1:22" x14ac:dyDescent="0.25">
      <c r="A30" s="177" t="s">
        <v>2092</v>
      </c>
      <c r="B30" s="2" t="s">
        <v>2097</v>
      </c>
    </row>
    <row r="31" spans="1:22" x14ac:dyDescent="0.25">
      <c r="A31" s="177" t="s">
        <v>2102</v>
      </c>
      <c r="B31" s="2" t="s">
        <v>2097</v>
      </c>
    </row>
    <row r="32" spans="1:22" x14ac:dyDescent="0.25">
      <c r="A32" s="177" t="s">
        <v>2093</v>
      </c>
      <c r="B32" s="2" t="s">
        <v>2097</v>
      </c>
    </row>
    <row r="33" spans="1:2" x14ac:dyDescent="0.25">
      <c r="A33" s="177" t="s">
        <v>2094</v>
      </c>
      <c r="B33" s="2" t="s">
        <v>2097</v>
      </c>
    </row>
    <row r="34" spans="1:2" x14ac:dyDescent="0.25">
      <c r="A34" s="177" t="s">
        <v>2095</v>
      </c>
      <c r="B34" s="2" t="s">
        <v>2097</v>
      </c>
    </row>
    <row r="35" spans="1:2" x14ac:dyDescent="0.25">
      <c r="A35" s="177" t="s">
        <v>936</v>
      </c>
      <c r="B35" s="2" t="s">
        <v>2097</v>
      </c>
    </row>
    <row r="36" spans="1:2" x14ac:dyDescent="0.25">
      <c r="A36" s="177" t="s">
        <v>947</v>
      </c>
    </row>
    <row r="37" spans="1:2" x14ac:dyDescent="0.25">
      <c r="A37" s="177" t="s">
        <v>2378</v>
      </c>
    </row>
    <row r="38" spans="1:2" ht="16.5" thickBot="1" x14ac:dyDescent="0.3">
      <c r="A38" s="178" t="s">
        <v>2096</v>
      </c>
    </row>
  </sheetData>
  <sortState xmlns:xlrd2="http://schemas.microsoft.com/office/spreadsheetml/2017/richdata2" ref="B7:B31">
    <sortCondition ref="B7"/>
  </sortState>
  <mergeCells count="3">
    <mergeCell ref="D1:E1"/>
    <mergeCell ref="F1:M1"/>
    <mergeCell ref="N1:U1"/>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534" id="{E2B42A94-CEDF-44D0-A120-A49274EB4B76}">
            <xm:f>OR('Zusatzinformationen Eigenmarken'!$B$48="",'Zusatzinformationen Eigenmarken'!$B$48=$V$3)</xm:f>
            <x14:dxf/>
          </x14:cfRule>
          <xm:sqref>B47:D47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F308-76F3-493D-8F20-A14FB97FAA48}">
  <sheetPr codeName="Sheet3">
    <tabColor rgb="FFFF0000"/>
  </sheetPr>
  <dimension ref="A1"/>
  <sheetViews>
    <sheetView workbookViewId="0"/>
  </sheetViews>
  <sheetFormatPr defaultRowHeight="14.2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D19"/>
  <sheetViews>
    <sheetView zoomScaleNormal="100" workbookViewId="0">
      <selection activeCell="B20" sqref="B20"/>
    </sheetView>
  </sheetViews>
  <sheetFormatPr defaultColWidth="11" defaultRowHeight="15.75" x14ac:dyDescent="0.25"/>
  <cols>
    <col min="1" max="1" width="9.5" style="2" bestFit="1" customWidth="1"/>
    <col min="2" max="2" width="46" style="2" bestFit="1" customWidth="1"/>
    <col min="3" max="3" width="99" style="2" bestFit="1" customWidth="1"/>
    <col min="4" max="4" width="18" style="2" bestFit="1" customWidth="1"/>
    <col min="5" max="16384" width="11" style="2"/>
  </cols>
  <sheetData>
    <row r="1" spans="1:4" ht="24.75" customHeight="1" x14ac:dyDescent="0.25">
      <c r="A1" s="32" t="s">
        <v>348</v>
      </c>
      <c r="B1" s="32" t="s">
        <v>508</v>
      </c>
      <c r="C1" s="32" t="s">
        <v>509</v>
      </c>
      <c r="D1" s="33" t="s">
        <v>521</v>
      </c>
    </row>
    <row r="2" spans="1:4" x14ac:dyDescent="0.25">
      <c r="A2" s="2" t="s">
        <v>338</v>
      </c>
      <c r="B2" s="37" t="s">
        <v>518</v>
      </c>
      <c r="C2" s="37" t="s">
        <v>510</v>
      </c>
      <c r="D2" s="37" t="s">
        <v>522</v>
      </c>
    </row>
    <row r="3" spans="1:4" x14ac:dyDescent="0.25">
      <c r="B3" s="37" t="s">
        <v>517</v>
      </c>
      <c r="C3" s="37" t="s">
        <v>511</v>
      </c>
      <c r="D3" s="37" t="s">
        <v>522</v>
      </c>
    </row>
    <row r="4" spans="1:4" x14ac:dyDescent="0.25">
      <c r="B4" s="37" t="s">
        <v>515</v>
      </c>
      <c r="C4" s="37" t="s">
        <v>512</v>
      </c>
      <c r="D4" s="37" t="s">
        <v>522</v>
      </c>
    </row>
    <row r="5" spans="1:4" x14ac:dyDescent="0.25">
      <c r="B5" s="37" t="s">
        <v>531</v>
      </c>
      <c r="C5" s="37" t="s">
        <v>513</v>
      </c>
      <c r="D5" s="37" t="s">
        <v>522</v>
      </c>
    </row>
    <row r="6" spans="1:4" x14ac:dyDescent="0.25">
      <c r="B6" s="37" t="s">
        <v>530</v>
      </c>
      <c r="C6" s="37" t="s">
        <v>514</v>
      </c>
      <c r="D6" s="37" t="s">
        <v>522</v>
      </c>
    </row>
    <row r="7" spans="1:4" x14ac:dyDescent="0.25">
      <c r="B7" s="37" t="s">
        <v>516</v>
      </c>
      <c r="C7" s="37" t="s">
        <v>520</v>
      </c>
      <c r="D7" s="37" t="s">
        <v>522</v>
      </c>
    </row>
    <row r="8" spans="1:4" x14ac:dyDescent="0.25">
      <c r="B8" s="37" t="s">
        <v>526</v>
      </c>
      <c r="C8" s="37" t="s">
        <v>525</v>
      </c>
      <c r="D8" s="37" t="s">
        <v>522</v>
      </c>
    </row>
    <row r="9" spans="1:4" x14ac:dyDescent="0.25">
      <c r="B9" s="37" t="s">
        <v>532</v>
      </c>
      <c r="C9" s="37" t="s">
        <v>533</v>
      </c>
      <c r="D9" s="37" t="s">
        <v>522</v>
      </c>
    </row>
    <row r="10" spans="1:4" x14ac:dyDescent="0.25">
      <c r="B10" s="37" t="s">
        <v>528</v>
      </c>
      <c r="C10" s="37" t="s">
        <v>529</v>
      </c>
      <c r="D10" s="37" t="s">
        <v>522</v>
      </c>
    </row>
    <row r="11" spans="1:4" s="36" customFormat="1" x14ac:dyDescent="0.25">
      <c r="B11" s="37" t="s">
        <v>534</v>
      </c>
      <c r="C11" s="37" t="s">
        <v>510</v>
      </c>
      <c r="D11" s="37" t="s">
        <v>522</v>
      </c>
    </row>
    <row r="12" spans="1:4" x14ac:dyDescent="0.25">
      <c r="B12" s="37" t="s">
        <v>535</v>
      </c>
      <c r="C12" s="37" t="s">
        <v>511</v>
      </c>
      <c r="D12" s="37" t="s">
        <v>522</v>
      </c>
    </row>
    <row r="13" spans="1:4" x14ac:dyDescent="0.25">
      <c r="B13" s="37" t="s">
        <v>536</v>
      </c>
      <c r="C13" s="37" t="s">
        <v>512</v>
      </c>
      <c r="D13" s="37" t="s">
        <v>522</v>
      </c>
    </row>
    <row r="14" spans="1:4" x14ac:dyDescent="0.25">
      <c r="B14" s="37" t="s">
        <v>537</v>
      </c>
      <c r="C14" s="37" t="s">
        <v>513</v>
      </c>
      <c r="D14" s="37" t="s">
        <v>522</v>
      </c>
    </row>
    <row r="15" spans="1:4" x14ac:dyDescent="0.25">
      <c r="B15" s="37" t="s">
        <v>538</v>
      </c>
      <c r="C15" s="37" t="s">
        <v>520</v>
      </c>
      <c r="D15" s="37" t="s">
        <v>522</v>
      </c>
    </row>
    <row r="16" spans="1:4" x14ac:dyDescent="0.25">
      <c r="B16" s="37" t="s">
        <v>539</v>
      </c>
      <c r="C16" s="37" t="s">
        <v>533</v>
      </c>
      <c r="D16" s="37" t="s">
        <v>522</v>
      </c>
    </row>
    <row r="17" spans="2:4" x14ac:dyDescent="0.25">
      <c r="B17" s="37" t="s">
        <v>540</v>
      </c>
      <c r="C17" s="37" t="s">
        <v>529</v>
      </c>
      <c r="D17" s="37" t="s">
        <v>522</v>
      </c>
    </row>
    <row r="18" spans="2:4" x14ac:dyDescent="0.25">
      <c r="B18" s="38" t="s">
        <v>519</v>
      </c>
      <c r="C18" s="38" t="s">
        <v>527</v>
      </c>
      <c r="D18" s="38" t="s">
        <v>522</v>
      </c>
    </row>
    <row r="19" spans="2:4" x14ac:dyDescent="0.25">
      <c r="B19" s="2" t="s">
        <v>554</v>
      </c>
      <c r="C19" s="2" t="s">
        <v>555</v>
      </c>
      <c r="D19" s="38" t="s">
        <v>522</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390"/>
  <sheetViews>
    <sheetView showGridLines="0" workbookViewId="0">
      <selection activeCell="A23" sqref="A23"/>
    </sheetView>
  </sheetViews>
  <sheetFormatPr defaultRowHeight="15" x14ac:dyDescent="0.25"/>
  <cols>
    <col min="1" max="1" width="59.875" style="122" bestFit="1" customWidth="1"/>
    <col min="2" max="16384" width="9" style="46"/>
  </cols>
  <sheetData>
    <row r="1" spans="1:1" x14ac:dyDescent="0.25">
      <c r="A1" s="122" t="s">
        <v>1637</v>
      </c>
    </row>
    <row r="2" spans="1:1" x14ac:dyDescent="0.25">
      <c r="A2" s="122" t="s">
        <v>805</v>
      </c>
    </row>
    <row r="3" spans="1:1" x14ac:dyDescent="0.25">
      <c r="A3" s="122" t="s">
        <v>1536</v>
      </c>
    </row>
    <row r="4" spans="1:1" x14ac:dyDescent="0.25">
      <c r="A4" s="122" t="s">
        <v>1539</v>
      </c>
    </row>
    <row r="5" spans="1:1" x14ac:dyDescent="0.25">
      <c r="A5" s="122" t="s">
        <v>807</v>
      </c>
    </row>
    <row r="6" spans="1:1" x14ac:dyDescent="0.25">
      <c r="A6" s="122" t="s">
        <v>808</v>
      </c>
    </row>
    <row r="7" spans="1:1" x14ac:dyDescent="0.25">
      <c r="A7" s="122" t="s">
        <v>1545</v>
      </c>
    </row>
    <row r="8" spans="1:1" x14ac:dyDescent="0.25">
      <c r="A8" s="122" t="s">
        <v>1546</v>
      </c>
    </row>
    <row r="9" spans="1:1" x14ac:dyDescent="0.25">
      <c r="A9" s="122" t="s">
        <v>800</v>
      </c>
    </row>
    <row r="10" spans="1:1" x14ac:dyDescent="0.25">
      <c r="A10" s="122" t="s">
        <v>1543</v>
      </c>
    </row>
    <row r="11" spans="1:1" x14ac:dyDescent="0.25">
      <c r="A11" s="122" t="s">
        <v>1549</v>
      </c>
    </row>
    <row r="12" spans="1:1" x14ac:dyDescent="0.25">
      <c r="A12" s="122" t="s">
        <v>801</v>
      </c>
    </row>
    <row r="13" spans="1:1" x14ac:dyDescent="0.25">
      <c r="A13" s="122" t="s">
        <v>802</v>
      </c>
    </row>
    <row r="14" spans="1:1" x14ac:dyDescent="0.25">
      <c r="A14" s="122" t="s">
        <v>1547</v>
      </c>
    </row>
    <row r="15" spans="1:1" x14ac:dyDescent="0.25">
      <c r="A15" s="122" t="s">
        <v>658</v>
      </c>
    </row>
    <row r="16" spans="1:1" x14ac:dyDescent="0.25">
      <c r="A16" s="122" t="s">
        <v>798</v>
      </c>
    </row>
    <row r="17" spans="1:1" x14ac:dyDescent="0.25">
      <c r="A17" s="122" t="s">
        <v>806</v>
      </c>
    </row>
    <row r="18" spans="1:1" x14ac:dyDescent="0.25">
      <c r="A18" s="122" t="s">
        <v>1559</v>
      </c>
    </row>
    <row r="19" spans="1:1" x14ac:dyDescent="0.25">
      <c r="A19" s="122" t="s">
        <v>659</v>
      </c>
    </row>
    <row r="20" spans="1:1" x14ac:dyDescent="0.25">
      <c r="A20" s="122" t="s">
        <v>296</v>
      </c>
    </row>
    <row r="21" spans="1:1" x14ac:dyDescent="0.25">
      <c r="A21" s="122" t="s">
        <v>1557</v>
      </c>
    </row>
    <row r="22" spans="1:1" x14ac:dyDescent="0.25">
      <c r="A22" s="122" t="s">
        <v>1660</v>
      </c>
    </row>
    <row r="23" spans="1:1" x14ac:dyDescent="0.25">
      <c r="A23" s="122" t="s">
        <v>1541</v>
      </c>
    </row>
    <row r="24" spans="1:1" x14ac:dyDescent="0.25">
      <c r="A24" s="122" t="s">
        <v>1561</v>
      </c>
    </row>
    <row r="25" spans="1:1" x14ac:dyDescent="0.25">
      <c r="A25" s="122" t="s">
        <v>1563</v>
      </c>
    </row>
    <row r="26" spans="1:1" x14ac:dyDescent="0.25">
      <c r="A26" s="122" t="s">
        <v>1565</v>
      </c>
    </row>
    <row r="27" spans="1:1" x14ac:dyDescent="0.25">
      <c r="A27" s="122" t="s">
        <v>661</v>
      </c>
    </row>
    <row r="28" spans="1:1" x14ac:dyDescent="0.25">
      <c r="A28" s="122" t="s">
        <v>660</v>
      </c>
    </row>
    <row r="29" spans="1:1" x14ac:dyDescent="0.25">
      <c r="A29" s="122" t="s">
        <v>1571</v>
      </c>
    </row>
    <row r="30" spans="1:1" x14ac:dyDescent="0.25">
      <c r="A30" s="122" t="s">
        <v>1569</v>
      </c>
    </row>
    <row r="31" spans="1:1" x14ac:dyDescent="0.25">
      <c r="A31" s="122" t="s">
        <v>1573</v>
      </c>
    </row>
    <row r="32" spans="1:1" x14ac:dyDescent="0.25">
      <c r="A32" s="122" t="s">
        <v>795</v>
      </c>
    </row>
    <row r="33" spans="1:1" x14ac:dyDescent="0.25">
      <c r="A33" s="122" t="s">
        <v>1589</v>
      </c>
    </row>
    <row r="34" spans="1:1" x14ac:dyDescent="0.25">
      <c r="A34" s="122" t="s">
        <v>1591</v>
      </c>
    </row>
    <row r="35" spans="1:1" x14ac:dyDescent="0.25">
      <c r="A35" s="122" t="s">
        <v>1593</v>
      </c>
    </row>
    <row r="36" spans="1:1" x14ac:dyDescent="0.25">
      <c r="A36" s="122" t="s">
        <v>797</v>
      </c>
    </row>
    <row r="37" spans="1:1" x14ac:dyDescent="0.25">
      <c r="A37" s="122" t="s">
        <v>1575</v>
      </c>
    </row>
    <row r="38" spans="1:1" x14ac:dyDescent="0.25">
      <c r="A38" s="122" t="s">
        <v>796</v>
      </c>
    </row>
    <row r="39" spans="1:1" x14ac:dyDescent="0.25">
      <c r="A39" s="122" t="s">
        <v>664</v>
      </c>
    </row>
    <row r="40" spans="1:1" x14ac:dyDescent="0.25">
      <c r="A40" s="122" t="s">
        <v>794</v>
      </c>
    </row>
    <row r="41" spans="1:1" x14ac:dyDescent="0.25">
      <c r="A41" s="122" t="s">
        <v>792</v>
      </c>
    </row>
    <row r="42" spans="1:1" x14ac:dyDescent="0.25">
      <c r="A42" s="122" t="s">
        <v>1595</v>
      </c>
    </row>
    <row r="43" spans="1:1" x14ac:dyDescent="0.25">
      <c r="A43" s="122" t="s">
        <v>1669</v>
      </c>
    </row>
    <row r="44" spans="1:1" x14ac:dyDescent="0.25">
      <c r="A44" s="122" t="s">
        <v>804</v>
      </c>
    </row>
    <row r="45" spans="1:1" x14ac:dyDescent="0.25">
      <c r="A45" s="122" t="s">
        <v>789</v>
      </c>
    </row>
    <row r="46" spans="1:1" x14ac:dyDescent="0.25">
      <c r="A46" s="122" t="s">
        <v>790</v>
      </c>
    </row>
    <row r="47" spans="1:1" x14ac:dyDescent="0.25">
      <c r="A47" s="122" t="s">
        <v>788</v>
      </c>
    </row>
    <row r="48" spans="1:1" x14ac:dyDescent="0.25">
      <c r="A48" s="122" t="s">
        <v>1577</v>
      </c>
    </row>
    <row r="49" spans="1:1" x14ac:dyDescent="0.25">
      <c r="A49" s="122" t="s">
        <v>1578</v>
      </c>
    </row>
    <row r="50" spans="1:1" x14ac:dyDescent="0.25">
      <c r="A50" s="122" t="s">
        <v>1579</v>
      </c>
    </row>
    <row r="51" spans="1:1" x14ac:dyDescent="0.25">
      <c r="A51" s="122" t="s">
        <v>1580</v>
      </c>
    </row>
    <row r="52" spans="1:1" x14ac:dyDescent="0.25">
      <c r="A52" s="122" t="s">
        <v>1581</v>
      </c>
    </row>
    <row r="53" spans="1:1" x14ac:dyDescent="0.25">
      <c r="A53" s="122" t="s">
        <v>1582</v>
      </c>
    </row>
    <row r="54" spans="1:1" x14ac:dyDescent="0.25">
      <c r="A54" s="122" t="s">
        <v>1583</v>
      </c>
    </row>
    <row r="55" spans="1:1" x14ac:dyDescent="0.25">
      <c r="A55" s="122" t="s">
        <v>1584</v>
      </c>
    </row>
    <row r="56" spans="1:1" x14ac:dyDescent="0.25">
      <c r="A56" s="122" t="s">
        <v>1585</v>
      </c>
    </row>
    <row r="57" spans="1:1" x14ac:dyDescent="0.25">
      <c r="A57" s="122" t="s">
        <v>1586</v>
      </c>
    </row>
    <row r="58" spans="1:1" x14ac:dyDescent="0.25">
      <c r="A58" s="122" t="s">
        <v>1587</v>
      </c>
    </row>
    <row r="59" spans="1:1" x14ac:dyDescent="0.25">
      <c r="A59" s="122" t="s">
        <v>1588</v>
      </c>
    </row>
    <row r="60" spans="1:1" x14ac:dyDescent="0.25">
      <c r="A60" s="122" t="s">
        <v>663</v>
      </c>
    </row>
    <row r="61" spans="1:1" x14ac:dyDescent="0.25">
      <c r="A61" s="122" t="s">
        <v>793</v>
      </c>
    </row>
    <row r="62" spans="1:1" x14ac:dyDescent="0.25">
      <c r="A62" s="122" t="s">
        <v>791</v>
      </c>
    </row>
    <row r="63" spans="1:1" x14ac:dyDescent="0.25">
      <c r="A63" s="122" t="s">
        <v>662</v>
      </c>
    </row>
    <row r="64" spans="1:1" x14ac:dyDescent="0.25">
      <c r="A64" s="122" t="s">
        <v>1600</v>
      </c>
    </row>
    <row r="65" spans="1:1" x14ac:dyDescent="0.25">
      <c r="A65" s="122" t="s">
        <v>1604</v>
      </c>
    </row>
    <row r="66" spans="1:1" x14ac:dyDescent="0.25">
      <c r="A66" s="122" t="s">
        <v>1567</v>
      </c>
    </row>
    <row r="67" spans="1:1" x14ac:dyDescent="0.25">
      <c r="A67" s="122" t="s">
        <v>1602</v>
      </c>
    </row>
    <row r="68" spans="1:1" x14ac:dyDescent="0.25">
      <c r="A68" s="122" t="s">
        <v>1609</v>
      </c>
    </row>
    <row r="69" spans="1:1" x14ac:dyDescent="0.25">
      <c r="A69" s="122" t="s">
        <v>1611</v>
      </c>
    </row>
    <row r="70" spans="1:1" x14ac:dyDescent="0.25">
      <c r="A70" s="122" t="s">
        <v>1613</v>
      </c>
    </row>
    <row r="71" spans="1:1" x14ac:dyDescent="0.25">
      <c r="A71" s="122" t="s">
        <v>1615</v>
      </c>
    </row>
    <row r="72" spans="1:1" x14ac:dyDescent="0.25">
      <c r="A72" s="122" t="s">
        <v>1596</v>
      </c>
    </row>
    <row r="73" spans="1:1" x14ac:dyDescent="0.25">
      <c r="A73" s="122" t="s">
        <v>1617</v>
      </c>
    </row>
    <row r="74" spans="1:1" x14ac:dyDescent="0.25">
      <c r="A74" s="122" t="s">
        <v>1625</v>
      </c>
    </row>
    <row r="75" spans="1:1" x14ac:dyDescent="0.25">
      <c r="A75" s="122" t="s">
        <v>1623</v>
      </c>
    </row>
    <row r="76" spans="1:1" x14ac:dyDescent="0.25">
      <c r="A76" s="122" t="s">
        <v>1619</v>
      </c>
    </row>
    <row r="77" spans="1:1" x14ac:dyDescent="0.25">
      <c r="A77" s="122" t="s">
        <v>1633</v>
      </c>
    </row>
    <row r="78" spans="1:1" x14ac:dyDescent="0.25">
      <c r="A78" s="122" t="s">
        <v>1627</v>
      </c>
    </row>
    <row r="79" spans="1:1" x14ac:dyDescent="0.25">
      <c r="A79" s="122" t="s">
        <v>1621</v>
      </c>
    </row>
    <row r="80" spans="1:1" x14ac:dyDescent="0.25">
      <c r="A80" s="122" t="s">
        <v>665</v>
      </c>
    </row>
    <row r="81" spans="1:1" x14ac:dyDescent="0.25">
      <c r="A81" s="122" t="s">
        <v>1607</v>
      </c>
    </row>
    <row r="82" spans="1:1" x14ac:dyDescent="0.25">
      <c r="A82" s="122" t="s">
        <v>1942</v>
      </c>
    </row>
    <row r="83" spans="1:1" x14ac:dyDescent="0.25">
      <c r="A83" s="122" t="s">
        <v>1635</v>
      </c>
    </row>
    <row r="84" spans="1:1" x14ac:dyDescent="0.25">
      <c r="A84" s="122" t="s">
        <v>1598</v>
      </c>
    </row>
    <row r="85" spans="1:1" x14ac:dyDescent="0.25">
      <c r="A85" s="122" t="s">
        <v>1537</v>
      </c>
    </row>
    <row r="86" spans="1:1" x14ac:dyDescent="0.25">
      <c r="A86" s="122" t="s">
        <v>669</v>
      </c>
    </row>
    <row r="87" spans="1:1" x14ac:dyDescent="0.25">
      <c r="A87" s="122" t="s">
        <v>667</v>
      </c>
    </row>
    <row r="88" spans="1:1" x14ac:dyDescent="0.25">
      <c r="A88" s="122" t="s">
        <v>1647</v>
      </c>
    </row>
    <row r="89" spans="1:1" x14ac:dyDescent="0.25">
      <c r="A89" s="122" t="s">
        <v>1649</v>
      </c>
    </row>
    <row r="90" spans="1:1" x14ac:dyDescent="0.25">
      <c r="A90" s="122" t="s">
        <v>1606</v>
      </c>
    </row>
    <row r="91" spans="1:1" x14ac:dyDescent="0.25">
      <c r="A91" s="122" t="s">
        <v>666</v>
      </c>
    </row>
    <row r="92" spans="1:1" x14ac:dyDescent="0.25">
      <c r="A92" s="122" t="s">
        <v>1645</v>
      </c>
    </row>
    <row r="93" spans="1:1" x14ac:dyDescent="0.25">
      <c r="A93" s="122" t="s">
        <v>762</v>
      </c>
    </row>
    <row r="94" spans="1:1" x14ac:dyDescent="0.25">
      <c r="A94" s="122" t="s">
        <v>670</v>
      </c>
    </row>
    <row r="95" spans="1:1" x14ac:dyDescent="0.25">
      <c r="A95" s="122" t="s">
        <v>1652</v>
      </c>
    </row>
    <row r="96" spans="1:1" x14ac:dyDescent="0.25">
      <c r="A96" s="122" t="s">
        <v>1654</v>
      </c>
    </row>
    <row r="97" spans="1:1" x14ac:dyDescent="0.25">
      <c r="A97" s="122" t="s">
        <v>671</v>
      </c>
    </row>
    <row r="98" spans="1:1" x14ac:dyDescent="0.25">
      <c r="A98" s="122" t="s">
        <v>1655</v>
      </c>
    </row>
    <row r="99" spans="1:1" x14ac:dyDescent="0.25">
      <c r="A99" s="122" t="s">
        <v>1658</v>
      </c>
    </row>
    <row r="100" spans="1:1" x14ac:dyDescent="0.25">
      <c r="A100" s="122" t="s">
        <v>672</v>
      </c>
    </row>
    <row r="101" spans="1:1" x14ac:dyDescent="0.25">
      <c r="A101" s="122" t="s">
        <v>1665</v>
      </c>
    </row>
    <row r="102" spans="1:1" x14ac:dyDescent="0.25">
      <c r="A102" s="122" t="s">
        <v>1663</v>
      </c>
    </row>
    <row r="103" spans="1:1" x14ac:dyDescent="0.25">
      <c r="A103" s="122" t="s">
        <v>678</v>
      </c>
    </row>
    <row r="104" spans="1:1" x14ac:dyDescent="0.25">
      <c r="A104" s="122" t="s">
        <v>675</v>
      </c>
    </row>
    <row r="105" spans="1:1" x14ac:dyDescent="0.25">
      <c r="A105" s="122" t="s">
        <v>676</v>
      </c>
    </row>
    <row r="106" spans="1:1" x14ac:dyDescent="0.25">
      <c r="A106" s="122" t="s">
        <v>682</v>
      </c>
    </row>
    <row r="107" spans="1:1" x14ac:dyDescent="0.25">
      <c r="A107" s="122" t="s">
        <v>679</v>
      </c>
    </row>
    <row r="108" spans="1:1" x14ac:dyDescent="0.25">
      <c r="A108" s="122" t="s">
        <v>1675</v>
      </c>
    </row>
    <row r="109" spans="1:1" x14ac:dyDescent="0.25">
      <c r="A109" s="122" t="s">
        <v>687</v>
      </c>
    </row>
    <row r="110" spans="1:1" x14ac:dyDescent="0.25">
      <c r="A110" s="122" t="s">
        <v>1673</v>
      </c>
    </row>
    <row r="111" spans="1:1" x14ac:dyDescent="0.25">
      <c r="A111" s="122" t="s">
        <v>691</v>
      </c>
    </row>
    <row r="112" spans="1:1" x14ac:dyDescent="0.25">
      <c r="A112" s="122" t="s">
        <v>685</v>
      </c>
    </row>
    <row r="113" spans="1:1" x14ac:dyDescent="0.25">
      <c r="A113" s="122" t="s">
        <v>1661</v>
      </c>
    </row>
    <row r="114" spans="1:1" x14ac:dyDescent="0.25">
      <c r="A114" s="122" t="s">
        <v>1667</v>
      </c>
    </row>
    <row r="115" spans="1:1" x14ac:dyDescent="0.25">
      <c r="A115" s="122" t="s">
        <v>1677</v>
      </c>
    </row>
    <row r="116" spans="1:1" x14ac:dyDescent="0.25">
      <c r="A116" s="122" t="s">
        <v>688</v>
      </c>
    </row>
    <row r="117" spans="1:1" x14ac:dyDescent="0.25">
      <c r="A117" s="122" t="s">
        <v>1679</v>
      </c>
    </row>
    <row r="118" spans="1:1" x14ac:dyDescent="0.25">
      <c r="A118" s="122" t="s">
        <v>680</v>
      </c>
    </row>
    <row r="119" spans="1:1" x14ac:dyDescent="0.25">
      <c r="A119" s="122" t="s">
        <v>1671</v>
      </c>
    </row>
    <row r="120" spans="1:1" x14ac:dyDescent="0.25">
      <c r="A120" s="122" t="s">
        <v>681</v>
      </c>
    </row>
    <row r="121" spans="1:1" x14ac:dyDescent="0.25">
      <c r="A121" s="122" t="s">
        <v>673</v>
      </c>
    </row>
    <row r="122" spans="1:1" x14ac:dyDescent="0.25">
      <c r="A122" s="122" t="s">
        <v>696</v>
      </c>
    </row>
    <row r="123" spans="1:1" x14ac:dyDescent="0.25">
      <c r="A123" s="122" t="s">
        <v>1687</v>
      </c>
    </row>
    <row r="124" spans="1:1" x14ac:dyDescent="0.25">
      <c r="A124" s="122" t="s">
        <v>1710</v>
      </c>
    </row>
    <row r="125" spans="1:1" x14ac:dyDescent="0.25">
      <c r="A125" s="122" t="s">
        <v>1695</v>
      </c>
    </row>
    <row r="126" spans="1:1" x14ac:dyDescent="0.25">
      <c r="A126" s="122" t="s">
        <v>698</v>
      </c>
    </row>
    <row r="127" spans="1:1" x14ac:dyDescent="0.25">
      <c r="A127" s="122" t="s">
        <v>695</v>
      </c>
    </row>
    <row r="128" spans="1:1" x14ac:dyDescent="0.25">
      <c r="A128" s="122" t="s">
        <v>697</v>
      </c>
    </row>
    <row r="129" spans="1:1" x14ac:dyDescent="0.25">
      <c r="A129" s="122" t="s">
        <v>1685</v>
      </c>
    </row>
    <row r="130" spans="1:1" x14ac:dyDescent="0.25">
      <c r="A130" s="122" t="s">
        <v>1822</v>
      </c>
    </row>
    <row r="131" spans="1:1" x14ac:dyDescent="0.25">
      <c r="A131" s="122" t="s">
        <v>1702</v>
      </c>
    </row>
    <row r="132" spans="1:1" x14ac:dyDescent="0.25">
      <c r="A132" s="122" t="s">
        <v>699</v>
      </c>
    </row>
    <row r="133" spans="1:1" x14ac:dyDescent="0.25">
      <c r="A133" s="122" t="s">
        <v>1691</v>
      </c>
    </row>
    <row r="134" spans="1:1" x14ac:dyDescent="0.25">
      <c r="A134" s="122" t="s">
        <v>1551</v>
      </c>
    </row>
    <row r="135" spans="1:1" x14ac:dyDescent="0.25">
      <c r="A135" s="122" t="s">
        <v>1696</v>
      </c>
    </row>
    <row r="136" spans="1:1" x14ac:dyDescent="0.25">
      <c r="A136" s="122" t="s">
        <v>1700</v>
      </c>
    </row>
    <row r="137" spans="1:1" x14ac:dyDescent="0.25">
      <c r="A137" s="122" t="s">
        <v>1698</v>
      </c>
    </row>
    <row r="138" spans="1:1" x14ac:dyDescent="0.25">
      <c r="A138" s="122" t="s">
        <v>1693</v>
      </c>
    </row>
    <row r="139" spans="1:1" x14ac:dyDescent="0.25">
      <c r="A139" s="122" t="s">
        <v>692</v>
      </c>
    </row>
    <row r="140" spans="1:1" x14ac:dyDescent="0.25">
      <c r="A140" s="122" t="s">
        <v>1689</v>
      </c>
    </row>
    <row r="141" spans="1:1" x14ac:dyDescent="0.25">
      <c r="A141" s="122" t="s">
        <v>693</v>
      </c>
    </row>
    <row r="142" spans="1:1" x14ac:dyDescent="0.25">
      <c r="A142" s="122" t="s">
        <v>1707</v>
      </c>
    </row>
    <row r="143" spans="1:1" x14ac:dyDescent="0.25">
      <c r="A143" s="122" t="s">
        <v>1704</v>
      </c>
    </row>
    <row r="144" spans="1:1" x14ac:dyDescent="0.25">
      <c r="A144" s="122" t="s">
        <v>1705</v>
      </c>
    </row>
    <row r="145" spans="1:1" x14ac:dyDescent="0.25">
      <c r="A145" s="122" t="s">
        <v>1708</v>
      </c>
    </row>
    <row r="146" spans="1:1" x14ac:dyDescent="0.25">
      <c r="A146" s="122" t="s">
        <v>1706</v>
      </c>
    </row>
    <row r="147" spans="1:1" x14ac:dyDescent="0.25">
      <c r="A147" s="122" t="s">
        <v>1709</v>
      </c>
    </row>
    <row r="148" spans="1:1" x14ac:dyDescent="0.25">
      <c r="A148" s="122" t="s">
        <v>700</v>
      </c>
    </row>
    <row r="149" spans="1:1" x14ac:dyDescent="0.25">
      <c r="A149" s="122" t="s">
        <v>1712</v>
      </c>
    </row>
    <row r="150" spans="1:1" x14ac:dyDescent="0.25">
      <c r="A150" s="122" t="s">
        <v>1714</v>
      </c>
    </row>
    <row r="151" spans="1:1" x14ac:dyDescent="0.25">
      <c r="A151" s="122" t="s">
        <v>710</v>
      </c>
    </row>
    <row r="152" spans="1:1" x14ac:dyDescent="0.25">
      <c r="A152" s="122" t="s">
        <v>754</v>
      </c>
    </row>
    <row r="153" spans="1:1" x14ac:dyDescent="0.25">
      <c r="A153" s="122" t="s">
        <v>774</v>
      </c>
    </row>
    <row r="154" spans="1:1" x14ac:dyDescent="0.25">
      <c r="A154" s="122" t="s">
        <v>750</v>
      </c>
    </row>
    <row r="155" spans="1:1" x14ac:dyDescent="0.25">
      <c r="A155" s="122" t="s">
        <v>1718</v>
      </c>
    </row>
    <row r="156" spans="1:1" x14ac:dyDescent="0.25">
      <c r="A156" s="122" t="s">
        <v>1720</v>
      </c>
    </row>
    <row r="157" spans="1:1" x14ac:dyDescent="0.25">
      <c r="A157" s="122" t="s">
        <v>1722</v>
      </c>
    </row>
    <row r="158" spans="1:1" x14ac:dyDescent="0.25">
      <c r="A158" s="122" t="s">
        <v>703</v>
      </c>
    </row>
    <row r="159" spans="1:1" x14ac:dyDescent="0.25">
      <c r="A159" s="122" t="s">
        <v>1716</v>
      </c>
    </row>
    <row r="160" spans="1:1" x14ac:dyDescent="0.25">
      <c r="A160" s="122" t="s">
        <v>704</v>
      </c>
    </row>
    <row r="161" spans="1:1" x14ac:dyDescent="0.25">
      <c r="A161" s="122" t="s">
        <v>1724</v>
      </c>
    </row>
    <row r="162" spans="1:1" x14ac:dyDescent="0.25">
      <c r="A162" s="122" t="s">
        <v>706</v>
      </c>
    </row>
    <row r="163" spans="1:1" x14ac:dyDescent="0.25">
      <c r="A163" s="122" t="s">
        <v>1732</v>
      </c>
    </row>
    <row r="164" spans="1:1" x14ac:dyDescent="0.25">
      <c r="A164" s="122" t="s">
        <v>1730</v>
      </c>
    </row>
    <row r="165" spans="1:1" x14ac:dyDescent="0.25">
      <c r="A165" s="122" t="s">
        <v>1734</v>
      </c>
    </row>
    <row r="166" spans="1:1" x14ac:dyDescent="0.25">
      <c r="A166" s="122" t="s">
        <v>707</v>
      </c>
    </row>
    <row r="167" spans="1:1" x14ac:dyDescent="0.25">
      <c r="A167" s="122" t="s">
        <v>708</v>
      </c>
    </row>
    <row r="168" spans="1:1" x14ac:dyDescent="0.25">
      <c r="A168" s="122" t="s">
        <v>709</v>
      </c>
    </row>
    <row r="169" spans="1:1" x14ac:dyDescent="0.25">
      <c r="A169" s="122" t="s">
        <v>1738</v>
      </c>
    </row>
    <row r="170" spans="1:1" x14ac:dyDescent="0.25">
      <c r="A170" s="122" t="s">
        <v>1736</v>
      </c>
    </row>
    <row r="171" spans="1:1" x14ac:dyDescent="0.25">
      <c r="A171" s="122" t="s">
        <v>1744</v>
      </c>
    </row>
    <row r="172" spans="1:1" x14ac:dyDescent="0.25">
      <c r="A172" s="122" t="s">
        <v>1742</v>
      </c>
    </row>
    <row r="173" spans="1:1" x14ac:dyDescent="0.25">
      <c r="A173" s="122" t="s">
        <v>1746</v>
      </c>
    </row>
    <row r="174" spans="1:1" x14ac:dyDescent="0.25">
      <c r="A174" s="122" t="s">
        <v>1740</v>
      </c>
    </row>
    <row r="175" spans="1:1" x14ac:dyDescent="0.25">
      <c r="A175" s="122" t="s">
        <v>1726</v>
      </c>
    </row>
    <row r="176" spans="1:1" x14ac:dyDescent="0.25">
      <c r="A176" s="122" t="s">
        <v>701</v>
      </c>
    </row>
    <row r="177" spans="1:1" x14ac:dyDescent="0.25">
      <c r="A177" s="122" t="s">
        <v>712</v>
      </c>
    </row>
    <row r="178" spans="1:1" x14ac:dyDescent="0.25">
      <c r="A178" s="122" t="s">
        <v>705</v>
      </c>
    </row>
    <row r="179" spans="1:1" x14ac:dyDescent="0.25">
      <c r="A179" s="122" t="s">
        <v>711</v>
      </c>
    </row>
    <row r="180" spans="1:1" x14ac:dyDescent="0.25">
      <c r="A180" s="122" t="s">
        <v>1750</v>
      </c>
    </row>
    <row r="181" spans="1:1" x14ac:dyDescent="0.25">
      <c r="A181" s="122" t="s">
        <v>1760</v>
      </c>
    </row>
    <row r="182" spans="1:1" x14ac:dyDescent="0.25">
      <c r="A182" s="122" t="s">
        <v>1748</v>
      </c>
    </row>
    <row r="183" spans="1:1" x14ac:dyDescent="0.25">
      <c r="A183" s="122" t="s">
        <v>1758</v>
      </c>
    </row>
    <row r="184" spans="1:1" x14ac:dyDescent="0.25">
      <c r="A184" s="122" t="s">
        <v>1754</v>
      </c>
    </row>
    <row r="185" spans="1:1" x14ac:dyDescent="0.25">
      <c r="A185" s="122" t="s">
        <v>1756</v>
      </c>
    </row>
    <row r="186" spans="1:1" x14ac:dyDescent="0.25">
      <c r="A186" s="122" t="s">
        <v>1764</v>
      </c>
    </row>
    <row r="187" spans="1:1" x14ac:dyDescent="0.25">
      <c r="A187" s="122" t="s">
        <v>714</v>
      </c>
    </row>
    <row r="188" spans="1:1" x14ac:dyDescent="0.25">
      <c r="A188" s="122" t="s">
        <v>713</v>
      </c>
    </row>
    <row r="189" spans="1:1" x14ac:dyDescent="0.25">
      <c r="A189" s="122" t="s">
        <v>1762</v>
      </c>
    </row>
    <row r="190" spans="1:1" x14ac:dyDescent="0.25">
      <c r="A190" s="122" t="s">
        <v>715</v>
      </c>
    </row>
    <row r="191" spans="1:1" x14ac:dyDescent="0.25">
      <c r="A191" s="122" t="s">
        <v>716</v>
      </c>
    </row>
    <row r="192" spans="1:1" x14ac:dyDescent="0.25">
      <c r="A192" s="122" t="s">
        <v>721</v>
      </c>
    </row>
    <row r="193" spans="1:1" x14ac:dyDescent="0.25">
      <c r="A193" s="122" t="s">
        <v>717</v>
      </c>
    </row>
    <row r="194" spans="1:1" x14ac:dyDescent="0.25">
      <c r="A194" s="122" t="s">
        <v>1766</v>
      </c>
    </row>
    <row r="195" spans="1:1" x14ac:dyDescent="0.25">
      <c r="A195" s="122" t="s">
        <v>1768</v>
      </c>
    </row>
    <row r="196" spans="1:1" x14ac:dyDescent="0.25">
      <c r="A196" s="122" t="s">
        <v>718</v>
      </c>
    </row>
    <row r="197" spans="1:1" x14ac:dyDescent="0.25">
      <c r="A197" s="122" t="s">
        <v>1770</v>
      </c>
    </row>
    <row r="198" spans="1:1" x14ac:dyDescent="0.25">
      <c r="A198" s="122" t="s">
        <v>1772</v>
      </c>
    </row>
    <row r="199" spans="1:1" x14ac:dyDescent="0.25">
      <c r="A199" s="122" t="s">
        <v>1774</v>
      </c>
    </row>
    <row r="200" spans="1:1" x14ac:dyDescent="0.25">
      <c r="A200" s="122" t="s">
        <v>723</v>
      </c>
    </row>
    <row r="201" spans="1:1" x14ac:dyDescent="0.25">
      <c r="A201" s="122" t="s">
        <v>694</v>
      </c>
    </row>
    <row r="202" spans="1:1" x14ac:dyDescent="0.25">
      <c r="A202" s="122" t="s">
        <v>1776</v>
      </c>
    </row>
    <row r="203" spans="1:1" x14ac:dyDescent="0.25">
      <c r="A203" s="122" t="s">
        <v>1778</v>
      </c>
    </row>
    <row r="204" spans="1:1" x14ac:dyDescent="0.25">
      <c r="A204" s="122" t="s">
        <v>722</v>
      </c>
    </row>
    <row r="205" spans="1:1" x14ac:dyDescent="0.25">
      <c r="A205" s="122" t="s">
        <v>719</v>
      </c>
    </row>
    <row r="206" spans="1:1" x14ac:dyDescent="0.25">
      <c r="A206" s="122" t="s">
        <v>720</v>
      </c>
    </row>
    <row r="207" spans="1:1" x14ac:dyDescent="0.25">
      <c r="A207" s="122" t="s">
        <v>724</v>
      </c>
    </row>
    <row r="208" spans="1:1" x14ac:dyDescent="0.25">
      <c r="A208" s="122" t="s">
        <v>1780</v>
      </c>
    </row>
    <row r="209" spans="1:1" x14ac:dyDescent="0.25">
      <c r="A209" s="122" t="s">
        <v>725</v>
      </c>
    </row>
    <row r="210" spans="1:1" x14ac:dyDescent="0.25">
      <c r="A210" s="122" t="s">
        <v>767</v>
      </c>
    </row>
    <row r="211" spans="1:1" x14ac:dyDescent="0.25">
      <c r="A211" s="122" t="s">
        <v>1784</v>
      </c>
    </row>
    <row r="212" spans="1:1" x14ac:dyDescent="0.25">
      <c r="A212" s="122" t="s">
        <v>1786</v>
      </c>
    </row>
    <row r="213" spans="1:1" x14ac:dyDescent="0.25">
      <c r="A213" s="122" t="s">
        <v>1800</v>
      </c>
    </row>
    <row r="214" spans="1:1" x14ac:dyDescent="0.25">
      <c r="A214" s="122" t="s">
        <v>1641</v>
      </c>
    </row>
    <row r="215" spans="1:1" x14ac:dyDescent="0.25">
      <c r="A215" s="122" t="s">
        <v>1812</v>
      </c>
    </row>
    <row r="216" spans="1:1" x14ac:dyDescent="0.25">
      <c r="A216" s="122" t="s">
        <v>1752</v>
      </c>
    </row>
    <row r="217" spans="1:1" x14ac:dyDescent="0.25">
      <c r="A217" s="122" t="s">
        <v>1782</v>
      </c>
    </row>
    <row r="218" spans="1:1" x14ac:dyDescent="0.25">
      <c r="A218" s="122" t="s">
        <v>1788</v>
      </c>
    </row>
    <row r="219" spans="1:1" x14ac:dyDescent="0.25">
      <c r="A219" s="122" t="s">
        <v>1790</v>
      </c>
    </row>
    <row r="220" spans="1:1" x14ac:dyDescent="0.25">
      <c r="A220" s="122" t="s">
        <v>1792</v>
      </c>
    </row>
    <row r="221" spans="1:1" x14ac:dyDescent="0.25">
      <c r="A221" s="122" t="s">
        <v>1808</v>
      </c>
    </row>
    <row r="222" spans="1:1" x14ac:dyDescent="0.25">
      <c r="A222" s="122" t="s">
        <v>1794</v>
      </c>
    </row>
    <row r="223" spans="1:1" x14ac:dyDescent="0.25">
      <c r="A223" s="122" t="s">
        <v>1802</v>
      </c>
    </row>
    <row r="224" spans="1:1" x14ac:dyDescent="0.25">
      <c r="A224" s="122" t="s">
        <v>1804</v>
      </c>
    </row>
    <row r="225" spans="1:1" x14ac:dyDescent="0.25">
      <c r="A225" s="122" t="s">
        <v>1856</v>
      </c>
    </row>
    <row r="226" spans="1:1" x14ac:dyDescent="0.25">
      <c r="A226" s="122" t="s">
        <v>1796</v>
      </c>
    </row>
    <row r="227" spans="1:1" x14ac:dyDescent="0.25">
      <c r="A227" s="122" t="s">
        <v>1833</v>
      </c>
    </row>
    <row r="228" spans="1:1" x14ac:dyDescent="0.25">
      <c r="A228" s="122" t="s">
        <v>1798</v>
      </c>
    </row>
    <row r="229" spans="1:1" x14ac:dyDescent="0.25">
      <c r="A229" s="122" t="s">
        <v>1806</v>
      </c>
    </row>
    <row r="230" spans="1:1" x14ac:dyDescent="0.25">
      <c r="A230" s="122" t="s">
        <v>1946</v>
      </c>
    </row>
    <row r="231" spans="1:1" x14ac:dyDescent="0.25">
      <c r="A231" s="122" t="s">
        <v>727</v>
      </c>
    </row>
    <row r="232" spans="1:1" x14ac:dyDescent="0.25">
      <c r="A232" s="122" t="s">
        <v>1814</v>
      </c>
    </row>
    <row r="233" spans="1:1" x14ac:dyDescent="0.25">
      <c r="A233" s="122" t="s">
        <v>728</v>
      </c>
    </row>
    <row r="234" spans="1:1" x14ac:dyDescent="0.25">
      <c r="A234" s="122" t="s">
        <v>1894</v>
      </c>
    </row>
    <row r="235" spans="1:1" x14ac:dyDescent="0.25">
      <c r="A235" s="122" t="s">
        <v>1818</v>
      </c>
    </row>
    <row r="236" spans="1:1" x14ac:dyDescent="0.25">
      <c r="A236" s="122" t="s">
        <v>730</v>
      </c>
    </row>
    <row r="237" spans="1:1" x14ac:dyDescent="0.25">
      <c r="A237" s="122" t="s">
        <v>731</v>
      </c>
    </row>
    <row r="238" spans="1:1" x14ac:dyDescent="0.25">
      <c r="A238" s="122" t="s">
        <v>1816</v>
      </c>
    </row>
    <row r="239" spans="1:1" x14ac:dyDescent="0.25">
      <c r="A239" s="122" t="s">
        <v>1643</v>
      </c>
    </row>
    <row r="240" spans="1:1" x14ac:dyDescent="0.25">
      <c r="A240" s="122" t="s">
        <v>683</v>
      </c>
    </row>
    <row r="241" spans="1:1" x14ac:dyDescent="0.25">
      <c r="A241" s="122" t="s">
        <v>729</v>
      </c>
    </row>
    <row r="242" spans="1:1" x14ac:dyDescent="0.25">
      <c r="A242" s="122" t="s">
        <v>732</v>
      </c>
    </row>
    <row r="243" spans="1:1" x14ac:dyDescent="0.25">
      <c r="A243" s="122" t="s">
        <v>1828</v>
      </c>
    </row>
    <row r="244" spans="1:1" x14ac:dyDescent="0.25">
      <c r="A244" s="122" t="s">
        <v>1821</v>
      </c>
    </row>
    <row r="245" spans="1:1" x14ac:dyDescent="0.25">
      <c r="A245" s="122" t="s">
        <v>733</v>
      </c>
    </row>
    <row r="246" spans="1:1" x14ac:dyDescent="0.25">
      <c r="A246" s="122" t="s">
        <v>1819</v>
      </c>
    </row>
    <row r="247" spans="1:1" x14ac:dyDescent="0.25">
      <c r="A247" s="122" t="s">
        <v>737</v>
      </c>
    </row>
    <row r="248" spans="1:1" x14ac:dyDescent="0.25">
      <c r="A248" s="122" t="s">
        <v>1824</v>
      </c>
    </row>
    <row r="249" spans="1:1" x14ac:dyDescent="0.25">
      <c r="A249" s="122" t="s">
        <v>1826</v>
      </c>
    </row>
    <row r="250" spans="1:1" x14ac:dyDescent="0.25">
      <c r="A250" s="122" t="s">
        <v>734</v>
      </c>
    </row>
    <row r="251" spans="1:1" x14ac:dyDescent="0.25">
      <c r="A251" s="122" t="s">
        <v>735</v>
      </c>
    </row>
    <row r="252" spans="1:1" x14ac:dyDescent="0.25">
      <c r="A252" s="122" t="s">
        <v>736</v>
      </c>
    </row>
    <row r="253" spans="1:1" x14ac:dyDescent="0.25">
      <c r="A253" s="122" t="s">
        <v>1830</v>
      </c>
    </row>
    <row r="254" spans="1:1" x14ac:dyDescent="0.25">
      <c r="A254" s="122" t="s">
        <v>739</v>
      </c>
    </row>
    <row r="255" spans="1:1" x14ac:dyDescent="0.25">
      <c r="A255" s="122" t="s">
        <v>1842</v>
      </c>
    </row>
    <row r="256" spans="1:1" x14ac:dyDescent="0.25">
      <c r="A256" s="122" t="s">
        <v>738</v>
      </c>
    </row>
    <row r="257" spans="1:1" x14ac:dyDescent="0.25">
      <c r="A257" s="122" t="s">
        <v>743</v>
      </c>
    </row>
    <row r="258" spans="1:1" x14ac:dyDescent="0.25">
      <c r="A258" s="122" t="s">
        <v>742</v>
      </c>
    </row>
    <row r="259" spans="1:1" x14ac:dyDescent="0.25">
      <c r="A259" s="122" t="s">
        <v>1850</v>
      </c>
    </row>
    <row r="260" spans="1:1" x14ac:dyDescent="0.25">
      <c r="A260" s="122" t="s">
        <v>1831</v>
      </c>
    </row>
    <row r="261" spans="1:1" x14ac:dyDescent="0.25">
      <c r="A261" s="122" t="s">
        <v>741</v>
      </c>
    </row>
    <row r="262" spans="1:1" x14ac:dyDescent="0.25">
      <c r="A262" s="122" t="s">
        <v>1835</v>
      </c>
    </row>
    <row r="263" spans="1:1" x14ac:dyDescent="0.25">
      <c r="A263" s="122" t="s">
        <v>1839</v>
      </c>
    </row>
    <row r="264" spans="1:1" x14ac:dyDescent="0.25">
      <c r="A264" s="122" t="s">
        <v>1840</v>
      </c>
    </row>
    <row r="265" spans="1:1" x14ac:dyDescent="0.25">
      <c r="A265" s="122" t="s">
        <v>1844</v>
      </c>
    </row>
    <row r="266" spans="1:1" x14ac:dyDescent="0.25">
      <c r="A266" s="122" t="s">
        <v>1837</v>
      </c>
    </row>
    <row r="267" spans="1:1" x14ac:dyDescent="0.25">
      <c r="A267" s="122" t="s">
        <v>740</v>
      </c>
    </row>
    <row r="268" spans="1:1" x14ac:dyDescent="0.25">
      <c r="A268" s="122" t="s">
        <v>1846</v>
      </c>
    </row>
    <row r="269" spans="1:1" x14ac:dyDescent="0.25">
      <c r="A269" s="122" t="s">
        <v>1848</v>
      </c>
    </row>
    <row r="270" spans="1:1" x14ac:dyDescent="0.25">
      <c r="A270" s="122" t="s">
        <v>744</v>
      </c>
    </row>
    <row r="271" spans="1:1" x14ac:dyDescent="0.25">
      <c r="A271" s="122" t="s">
        <v>1639</v>
      </c>
    </row>
    <row r="272" spans="1:1" x14ac:dyDescent="0.25">
      <c r="A272" s="122" t="s">
        <v>748</v>
      </c>
    </row>
    <row r="273" spans="1:1" x14ac:dyDescent="0.25">
      <c r="A273" s="122" t="s">
        <v>674</v>
      </c>
    </row>
    <row r="274" spans="1:1" x14ac:dyDescent="0.25">
      <c r="A274" s="122" t="s">
        <v>746</v>
      </c>
    </row>
    <row r="275" spans="1:1" x14ac:dyDescent="0.25">
      <c r="A275" s="122" t="s">
        <v>677</v>
      </c>
    </row>
    <row r="276" spans="1:1" x14ac:dyDescent="0.25">
      <c r="A276" s="122" t="s">
        <v>1555</v>
      </c>
    </row>
    <row r="277" spans="1:1" x14ac:dyDescent="0.25">
      <c r="A277" s="122" t="s">
        <v>684</v>
      </c>
    </row>
    <row r="278" spans="1:1" x14ac:dyDescent="0.25">
      <c r="A278" s="122" t="s">
        <v>690</v>
      </c>
    </row>
    <row r="279" spans="1:1" x14ac:dyDescent="0.25">
      <c r="A279" s="122" t="s">
        <v>747</v>
      </c>
    </row>
    <row r="280" spans="1:1" x14ac:dyDescent="0.25">
      <c r="A280" s="122" t="s">
        <v>745</v>
      </c>
    </row>
    <row r="281" spans="1:1" x14ac:dyDescent="0.25">
      <c r="A281" s="122" t="s">
        <v>1860</v>
      </c>
    </row>
    <row r="282" spans="1:1" x14ac:dyDescent="0.25">
      <c r="A282" s="122" t="s">
        <v>1858</v>
      </c>
    </row>
    <row r="283" spans="1:1" x14ac:dyDescent="0.25">
      <c r="A283" s="122" t="s">
        <v>1852</v>
      </c>
    </row>
    <row r="284" spans="1:1" x14ac:dyDescent="0.25">
      <c r="A284" s="122" t="s">
        <v>1553</v>
      </c>
    </row>
    <row r="285" spans="1:1" x14ac:dyDescent="0.25">
      <c r="A285" s="122" t="s">
        <v>799</v>
      </c>
    </row>
    <row r="286" spans="1:1" x14ac:dyDescent="0.25">
      <c r="A286" s="122" t="s">
        <v>749</v>
      </c>
    </row>
    <row r="287" spans="1:1" x14ac:dyDescent="0.25">
      <c r="A287" s="122" t="s">
        <v>1873</v>
      </c>
    </row>
    <row r="288" spans="1:1" x14ac:dyDescent="0.25">
      <c r="A288" s="122" t="s">
        <v>1862</v>
      </c>
    </row>
    <row r="289" spans="1:1" x14ac:dyDescent="0.25">
      <c r="A289" s="122" t="s">
        <v>466</v>
      </c>
    </row>
    <row r="290" spans="1:1" x14ac:dyDescent="0.25">
      <c r="A290" s="122" t="s">
        <v>751</v>
      </c>
    </row>
    <row r="291" spans="1:1" x14ac:dyDescent="0.25">
      <c r="A291" s="122" t="s">
        <v>753</v>
      </c>
    </row>
    <row r="292" spans="1:1" x14ac:dyDescent="0.25">
      <c r="A292" s="122" t="s">
        <v>1865</v>
      </c>
    </row>
    <row r="293" spans="1:1" x14ac:dyDescent="0.25">
      <c r="A293" s="122" t="s">
        <v>1866</v>
      </c>
    </row>
    <row r="294" spans="1:1" x14ac:dyDescent="0.25">
      <c r="A294" s="122" t="s">
        <v>467</v>
      </c>
    </row>
    <row r="295" spans="1:1" x14ac:dyDescent="0.25">
      <c r="A295" s="122" t="s">
        <v>752</v>
      </c>
    </row>
    <row r="296" spans="1:1" x14ac:dyDescent="0.25">
      <c r="A296" s="122" t="s">
        <v>1871</v>
      </c>
    </row>
    <row r="297" spans="1:1" x14ac:dyDescent="0.25">
      <c r="A297" s="122" t="s">
        <v>1651</v>
      </c>
    </row>
    <row r="298" spans="1:1" x14ac:dyDescent="0.25">
      <c r="A298" s="122" t="s">
        <v>1869</v>
      </c>
    </row>
    <row r="299" spans="1:1" x14ac:dyDescent="0.25">
      <c r="A299" s="122" t="s">
        <v>726</v>
      </c>
    </row>
    <row r="300" spans="1:1" x14ac:dyDescent="0.25">
      <c r="A300" s="122" t="s">
        <v>1867</v>
      </c>
    </row>
    <row r="301" spans="1:1" x14ac:dyDescent="0.25">
      <c r="A301" s="122" t="s">
        <v>686</v>
      </c>
    </row>
    <row r="302" spans="1:1" x14ac:dyDescent="0.25">
      <c r="A302" s="122" t="s">
        <v>756</v>
      </c>
    </row>
    <row r="303" spans="1:1" x14ac:dyDescent="0.25">
      <c r="A303" s="122" t="s">
        <v>757</v>
      </c>
    </row>
    <row r="304" spans="1:1" x14ac:dyDescent="0.25">
      <c r="A304" s="122" t="s">
        <v>1875</v>
      </c>
    </row>
    <row r="305" spans="1:1" x14ac:dyDescent="0.25">
      <c r="A305" s="122" t="s">
        <v>755</v>
      </c>
    </row>
    <row r="306" spans="1:1" x14ac:dyDescent="0.25">
      <c r="A306" s="122" t="s">
        <v>758</v>
      </c>
    </row>
    <row r="307" spans="1:1" x14ac:dyDescent="0.25">
      <c r="A307" s="122" t="s">
        <v>1629</v>
      </c>
    </row>
    <row r="308" spans="1:1" x14ac:dyDescent="0.25">
      <c r="A308" s="122" t="s">
        <v>1631</v>
      </c>
    </row>
    <row r="309" spans="1:1" x14ac:dyDescent="0.25">
      <c r="A309" s="122" t="s">
        <v>1854</v>
      </c>
    </row>
    <row r="310" spans="1:1" x14ac:dyDescent="0.25">
      <c r="A310" s="122" t="s">
        <v>1890</v>
      </c>
    </row>
    <row r="311" spans="1:1" x14ac:dyDescent="0.25">
      <c r="A311" s="122" t="s">
        <v>1877</v>
      </c>
    </row>
    <row r="312" spans="1:1" x14ac:dyDescent="0.25">
      <c r="A312" s="122" t="s">
        <v>1878</v>
      </c>
    </row>
    <row r="313" spans="1:1" x14ac:dyDescent="0.25">
      <c r="A313" s="122" t="s">
        <v>1879</v>
      </c>
    </row>
    <row r="314" spans="1:1" x14ac:dyDescent="0.25">
      <c r="A314" s="122" t="s">
        <v>1880</v>
      </c>
    </row>
    <row r="315" spans="1:1" x14ac:dyDescent="0.25">
      <c r="A315" s="122" t="s">
        <v>1881</v>
      </c>
    </row>
    <row r="316" spans="1:1" x14ac:dyDescent="0.25">
      <c r="A316" s="122" t="s">
        <v>1883</v>
      </c>
    </row>
    <row r="317" spans="1:1" x14ac:dyDescent="0.25">
      <c r="A317" s="122" t="s">
        <v>1884</v>
      </c>
    </row>
    <row r="318" spans="1:1" x14ac:dyDescent="0.25">
      <c r="A318" s="122" t="s">
        <v>1885</v>
      </c>
    </row>
    <row r="319" spans="1:1" x14ac:dyDescent="0.25">
      <c r="A319" s="122" t="s">
        <v>1886</v>
      </c>
    </row>
    <row r="320" spans="1:1" x14ac:dyDescent="0.25">
      <c r="A320" s="122" t="s">
        <v>1887</v>
      </c>
    </row>
    <row r="321" spans="1:1" x14ac:dyDescent="0.25">
      <c r="A321" s="122" t="s">
        <v>1888</v>
      </c>
    </row>
    <row r="322" spans="1:1" x14ac:dyDescent="0.25">
      <c r="A322" s="122" t="s">
        <v>1889</v>
      </c>
    </row>
    <row r="323" spans="1:1" x14ac:dyDescent="0.25">
      <c r="A323" s="122" t="s">
        <v>761</v>
      </c>
    </row>
    <row r="324" spans="1:1" x14ac:dyDescent="0.25">
      <c r="A324" s="122" t="s">
        <v>760</v>
      </c>
    </row>
    <row r="325" spans="1:1" x14ac:dyDescent="0.25">
      <c r="A325" s="122" t="s">
        <v>759</v>
      </c>
    </row>
    <row r="326" spans="1:1" x14ac:dyDescent="0.25">
      <c r="A326" s="122" t="s">
        <v>1892</v>
      </c>
    </row>
    <row r="327" spans="1:1" x14ac:dyDescent="0.25">
      <c r="A327" s="122" t="s">
        <v>1896</v>
      </c>
    </row>
    <row r="328" spans="1:1" x14ac:dyDescent="0.25">
      <c r="A328" s="122" t="s">
        <v>768</v>
      </c>
    </row>
    <row r="329" spans="1:1" x14ac:dyDescent="0.25">
      <c r="A329" s="122" t="s">
        <v>1958</v>
      </c>
    </row>
    <row r="330" spans="1:1" x14ac:dyDescent="0.25">
      <c r="A330" s="122" t="s">
        <v>764</v>
      </c>
    </row>
    <row r="331" spans="1:1" x14ac:dyDescent="0.25">
      <c r="A331" s="122" t="s">
        <v>1903</v>
      </c>
    </row>
    <row r="332" spans="1:1" x14ac:dyDescent="0.25">
      <c r="A332" s="122" t="s">
        <v>765</v>
      </c>
    </row>
    <row r="333" spans="1:1" x14ac:dyDescent="0.25">
      <c r="A333" s="122" t="s">
        <v>766</v>
      </c>
    </row>
    <row r="334" spans="1:1" x14ac:dyDescent="0.25">
      <c r="A334" s="122" t="s">
        <v>1905</v>
      </c>
    </row>
    <row r="335" spans="1:1" x14ac:dyDescent="0.25">
      <c r="A335" s="122" t="s">
        <v>769</v>
      </c>
    </row>
    <row r="336" spans="1:1" x14ac:dyDescent="0.25">
      <c r="A336" s="122" t="s">
        <v>1907</v>
      </c>
    </row>
    <row r="337" spans="1:1" x14ac:dyDescent="0.25">
      <c r="A337" s="122" t="s">
        <v>771</v>
      </c>
    </row>
    <row r="338" spans="1:1" x14ac:dyDescent="0.25">
      <c r="A338" s="122" t="s">
        <v>763</v>
      </c>
    </row>
    <row r="339" spans="1:1" x14ac:dyDescent="0.25">
      <c r="A339" s="122" t="s">
        <v>770</v>
      </c>
    </row>
    <row r="340" spans="1:1" x14ac:dyDescent="0.25">
      <c r="A340" s="122" t="s">
        <v>1899</v>
      </c>
    </row>
    <row r="341" spans="1:1" x14ac:dyDescent="0.25">
      <c r="A341" s="122" t="s">
        <v>1683</v>
      </c>
    </row>
    <row r="342" spans="1:1" x14ac:dyDescent="0.25">
      <c r="A342" s="122" t="s">
        <v>1810</v>
      </c>
    </row>
    <row r="343" spans="1:1" x14ac:dyDescent="0.25">
      <c r="A343" s="122" t="s">
        <v>1909</v>
      </c>
    </row>
    <row r="344" spans="1:1" x14ac:dyDescent="0.25">
      <c r="A344" s="122" t="s">
        <v>1911</v>
      </c>
    </row>
    <row r="345" spans="1:1" x14ac:dyDescent="0.25">
      <c r="A345" s="122" t="s">
        <v>1901</v>
      </c>
    </row>
    <row r="346" spans="1:1" x14ac:dyDescent="0.25">
      <c r="A346" s="122" t="s">
        <v>668</v>
      </c>
    </row>
    <row r="347" spans="1:1" x14ac:dyDescent="0.25">
      <c r="A347" s="122" t="s">
        <v>1897</v>
      </c>
    </row>
    <row r="348" spans="1:1" x14ac:dyDescent="0.25">
      <c r="A348" s="122" t="s">
        <v>1656</v>
      </c>
    </row>
    <row r="349" spans="1:1" x14ac:dyDescent="0.25">
      <c r="A349" s="122" t="s">
        <v>1657</v>
      </c>
    </row>
    <row r="350" spans="1:1" x14ac:dyDescent="0.25">
      <c r="A350" s="122" t="s">
        <v>803</v>
      </c>
    </row>
    <row r="351" spans="1:1" x14ac:dyDescent="0.25">
      <c r="A351" s="122" t="s">
        <v>1915</v>
      </c>
    </row>
    <row r="352" spans="1:1" x14ac:dyDescent="0.25">
      <c r="A352" s="122" t="s">
        <v>1917</v>
      </c>
    </row>
    <row r="353" spans="1:1" x14ac:dyDescent="0.25">
      <c r="A353" s="122" t="s">
        <v>1913</v>
      </c>
    </row>
    <row r="354" spans="1:1" x14ac:dyDescent="0.25">
      <c r="A354" s="122" t="s">
        <v>772</v>
      </c>
    </row>
    <row r="355" spans="1:1" x14ac:dyDescent="0.25">
      <c r="A355" s="122" t="s">
        <v>689</v>
      </c>
    </row>
    <row r="356" spans="1:1" x14ac:dyDescent="0.25">
      <c r="A356" s="122" t="s">
        <v>775</v>
      </c>
    </row>
    <row r="357" spans="1:1" x14ac:dyDescent="0.25">
      <c r="A357" s="122" t="s">
        <v>1919</v>
      </c>
    </row>
    <row r="358" spans="1:1" x14ac:dyDescent="0.25">
      <c r="A358" s="122" t="s">
        <v>777</v>
      </c>
    </row>
    <row r="359" spans="1:1" x14ac:dyDescent="0.25">
      <c r="A359" s="122" t="s">
        <v>1920</v>
      </c>
    </row>
    <row r="360" spans="1:1" x14ac:dyDescent="0.25">
      <c r="A360" s="122" t="s">
        <v>1922</v>
      </c>
    </row>
    <row r="361" spans="1:1" x14ac:dyDescent="0.25">
      <c r="A361" s="122" t="s">
        <v>778</v>
      </c>
    </row>
    <row r="362" spans="1:1" x14ac:dyDescent="0.25">
      <c r="A362" s="122" t="s">
        <v>776</v>
      </c>
    </row>
    <row r="363" spans="1:1" x14ac:dyDescent="0.25">
      <c r="A363" s="122" t="s">
        <v>1924</v>
      </c>
    </row>
    <row r="364" spans="1:1" x14ac:dyDescent="0.25">
      <c r="A364" s="122" t="s">
        <v>779</v>
      </c>
    </row>
    <row r="365" spans="1:1" x14ac:dyDescent="0.25">
      <c r="A365" s="122" t="s">
        <v>1926</v>
      </c>
    </row>
    <row r="366" spans="1:1" x14ac:dyDescent="0.25">
      <c r="A366" s="122" t="s">
        <v>1927</v>
      </c>
    </row>
    <row r="367" spans="1:1" x14ac:dyDescent="0.25">
      <c r="A367" s="122" t="s">
        <v>1681</v>
      </c>
    </row>
    <row r="368" spans="1:1" x14ac:dyDescent="0.25">
      <c r="A368" s="122" t="s">
        <v>781</v>
      </c>
    </row>
    <row r="369" spans="1:1" x14ac:dyDescent="0.25">
      <c r="A369" s="122" t="s">
        <v>1931</v>
      </c>
    </row>
    <row r="370" spans="1:1" x14ac:dyDescent="0.25">
      <c r="A370" s="122" t="s">
        <v>1933</v>
      </c>
    </row>
    <row r="371" spans="1:1" x14ac:dyDescent="0.25">
      <c r="A371" s="122" t="s">
        <v>782</v>
      </c>
    </row>
    <row r="372" spans="1:1" x14ac:dyDescent="0.25">
      <c r="A372" s="122" t="s">
        <v>1929</v>
      </c>
    </row>
    <row r="373" spans="1:1" x14ac:dyDescent="0.25">
      <c r="A373" s="122" t="s">
        <v>780</v>
      </c>
    </row>
    <row r="374" spans="1:1" x14ac:dyDescent="0.25">
      <c r="A374" s="122" t="s">
        <v>1940</v>
      </c>
    </row>
    <row r="375" spans="1:1" x14ac:dyDescent="0.25">
      <c r="A375" s="122" t="s">
        <v>783</v>
      </c>
    </row>
    <row r="376" spans="1:1" x14ac:dyDescent="0.25">
      <c r="A376" s="122" t="s">
        <v>785</v>
      </c>
    </row>
    <row r="377" spans="1:1" x14ac:dyDescent="0.25">
      <c r="A377" s="122" t="s">
        <v>1936</v>
      </c>
    </row>
    <row r="378" spans="1:1" x14ac:dyDescent="0.25">
      <c r="A378" s="122" t="s">
        <v>1938</v>
      </c>
    </row>
    <row r="379" spans="1:1" x14ac:dyDescent="0.25">
      <c r="A379" s="122" t="s">
        <v>1935</v>
      </c>
    </row>
    <row r="380" spans="1:1" x14ac:dyDescent="0.25">
      <c r="A380" s="122" t="s">
        <v>784</v>
      </c>
    </row>
    <row r="381" spans="1:1" x14ac:dyDescent="0.25">
      <c r="A381" s="122" t="s">
        <v>1728</v>
      </c>
    </row>
    <row r="382" spans="1:1" x14ac:dyDescent="0.25">
      <c r="A382" s="122" t="s">
        <v>702</v>
      </c>
    </row>
    <row r="383" spans="1:1" x14ac:dyDescent="0.25">
      <c r="A383" s="122" t="s">
        <v>1948</v>
      </c>
    </row>
    <row r="384" spans="1:1" x14ac:dyDescent="0.25">
      <c r="A384" s="122" t="s">
        <v>786</v>
      </c>
    </row>
    <row r="385" spans="1:1" x14ac:dyDescent="0.25">
      <c r="A385" s="122" t="s">
        <v>1952</v>
      </c>
    </row>
    <row r="386" spans="1:1" x14ac:dyDescent="0.25">
      <c r="A386" s="122" t="s">
        <v>1944</v>
      </c>
    </row>
    <row r="387" spans="1:1" x14ac:dyDescent="0.25">
      <c r="A387" s="122" t="s">
        <v>1950</v>
      </c>
    </row>
    <row r="388" spans="1:1" x14ac:dyDescent="0.25">
      <c r="A388" s="122" t="s">
        <v>787</v>
      </c>
    </row>
    <row r="389" spans="1:1" x14ac:dyDescent="0.25">
      <c r="A389" s="122" t="s">
        <v>1954</v>
      </c>
    </row>
    <row r="390" spans="1:1" x14ac:dyDescent="0.25">
      <c r="A390" s="122" t="s">
        <v>1956</v>
      </c>
    </row>
  </sheetData>
  <sheetProtection password="914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
  <sheetViews>
    <sheetView workbookViewId="0">
      <selection activeCell="A2" sqref="A2"/>
    </sheetView>
  </sheetViews>
  <sheetFormatPr defaultColWidth="11" defaultRowHeight="14.25" x14ac:dyDescent="0.2"/>
  <sheetData>
    <row r="1" spans="1:6" ht="16.5" thickBot="1" x14ac:dyDescent="0.25">
      <c r="A1" s="839" t="s">
        <v>580</v>
      </c>
      <c r="B1" s="840"/>
      <c r="C1" s="840"/>
      <c r="D1" s="840"/>
      <c r="E1" s="840"/>
      <c r="F1" s="841"/>
    </row>
  </sheetData>
  <mergeCells count="1">
    <mergeCell ref="A1:F1"/>
  </mergeCell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B18A460-AF08-4880-92EA-8A5F3DD74DC9}">
            <xm:f>OR($E$15='Dropdown Auswahl'!$B$2,$B$21='Dropdown Auswahl'!$B$2)</xm:f>
            <x14:dxf>
              <fill>
                <patternFill patternType="darkDown"/>
              </fill>
            </x14:dxf>
          </x14:cfRule>
          <xm:sqref>A1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52</vt:i4>
      </vt:variant>
    </vt:vector>
  </HeadingPairs>
  <TitlesOfParts>
    <vt:vector size="61" baseType="lpstr">
      <vt:lpstr>Artikeldatenblatt</vt:lpstr>
      <vt:lpstr>Dropdown Auswahl</vt:lpstr>
      <vt:lpstr>DD_LMIV</vt:lpstr>
      <vt:lpstr>Zusatzinformationen Eigenmarken</vt:lpstr>
      <vt:lpstr>DD FD</vt:lpstr>
      <vt:lpstr>Zusatzinformationen Lekkerland</vt:lpstr>
      <vt:lpstr>Historie</vt:lpstr>
      <vt:lpstr>Suche externe Label und Siegel</vt:lpstr>
      <vt:lpstr>Kalkulation (optional)</vt:lpstr>
      <vt:lpstr>Allergene_Grad</vt:lpstr>
      <vt:lpstr>Allergene_JN</vt:lpstr>
      <vt:lpstr>Allergene_Namen_Gluten</vt:lpstr>
      <vt:lpstr>Allergene_Namen_Schalen</vt:lpstr>
      <vt:lpstr>Artikelart_LMIV</vt:lpstr>
      <vt:lpstr>Bio_Herkunft</vt:lpstr>
      <vt:lpstr>Convenience_Grad</vt:lpstr>
      <vt:lpstr>Eier_Gewichtsklasse</vt:lpstr>
      <vt:lpstr>Eier_Güteklasse</vt:lpstr>
      <vt:lpstr>Eier_Haltungsform</vt:lpstr>
      <vt:lpstr>Einheit_Nährwerte</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Fisch_Fangmethode</vt:lpstr>
      <vt:lpstr>Fisch_Fangzone</vt:lpstr>
      <vt:lpstr>Fisch_Lagerzustand</vt:lpstr>
      <vt:lpstr>Fisch_Prozessart</vt:lpstr>
      <vt:lpstr>Fisch_Subfangmethode</vt:lpstr>
      <vt:lpstr>Fisch_Subfangzone</vt:lpstr>
      <vt:lpstr>Fleisch_Fleischsorte</vt:lpstr>
      <vt:lpstr>Milch_Fett</vt:lpstr>
      <vt:lpstr>Nährwerte_optional</vt:lpstr>
      <vt:lpstr>Nutri_Score</vt:lpstr>
      <vt:lpstr>Artikeldatenblatt!Print_Area</vt:lpstr>
      <vt:lpstr>'Zusatzinformationen Eigenmarken'!Print_Area</vt:lpstr>
      <vt:lpstr>Wein_Farbe</vt:lpstr>
      <vt:lpstr>Wein_Geschmackstyp</vt:lpstr>
      <vt:lpstr>Zubereitungsgrad_Nährwerte</vt:lpstr>
      <vt:lpstr>Zusatzstoffe_J</vt:lpstr>
      <vt:lpstr>Zusatzstoffe_JN</vt:lpstr>
      <vt:lpstr>Zusatzstoffe_Zusatzangaben</vt:lpstr>
    </vt:vector>
  </TitlesOfParts>
  <Company>REWE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Wenzlawiak, Stefan</dc:creator>
  <cp:lastModifiedBy>Daniel Lorbach</cp:lastModifiedBy>
  <cp:lastPrinted>2020-02-06T13:22:11Z</cp:lastPrinted>
  <dcterms:created xsi:type="dcterms:W3CDTF">2017-03-30T13:36:47Z</dcterms:created>
  <dcterms:modified xsi:type="dcterms:W3CDTF">2020-07-30T11:27:28Z</dcterms:modified>
  <cp:version>V04-2019_DE</cp:version>
</cp:coreProperties>
</file>